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TS\TS\Preise+Kalkulationen\Unternehmer-Richtpreise\2025\Deutsch\Fassade\Fassadenschiefer Eternit\"/>
    </mc:Choice>
  </mc:AlternateContent>
  <xr:revisionPtr revIDLastSave="0" documentId="13_ncr:1_{A6A6AC2A-29AE-4FEF-8F86-CAD1BEB873A0}" xr6:coauthVersionLast="47" xr6:coauthVersionMax="47" xr10:uidLastSave="{00000000-0000-0000-0000-000000000000}"/>
  <bookViews>
    <workbookView xWindow="-28920" yWindow="-120" windowWidth="29040" windowHeight="15840" firstSheet="1" activeTab="1" xr2:uid="{AFD8B240-7850-4255-A76C-F962AA050535}"/>
  </bookViews>
  <sheets>
    <sheet name="Stamm" sheetId="2" state="hidden" r:id="rId1"/>
    <sheet name="Rechteckstreifen 3x300x300 mm" sheetId="11" r:id="rId2"/>
    <sheet name="Rechteckstreifen 3x200x300 mm" sheetId="18" r:id="rId3"/>
    <sheet name="Rechteckstreifen 3x200x200 mm" sheetId="19" r:id="rId4"/>
    <sheet name="Recheckstreifen 5x120x150 mm" sheetId="20" r:id="rId5"/>
    <sheet name="Rechteckstreifen 6x100x150 mm" sheetId="21" r:id="rId6"/>
    <sheet name="Rechsteckstreifen 10x60x150 mm" sheetId="22" r:id="rId7"/>
    <sheet name="Rechteck. individuell 900x300  " sheetId="23" r:id="rId8"/>
    <sheet name="Rechteck. individuell 900x200" sheetId="24" r:id="rId9"/>
    <sheet name="Rundschindelstr. 10x60x75 mm" sheetId="25" r:id="rId10"/>
    <sheet name="Wabenstreifen 3x200x200" sheetId="26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26" l="1"/>
  <c r="C19" i="26" s="1"/>
  <c r="H42" i="26"/>
  <c r="D41" i="26"/>
  <c r="B41" i="26"/>
  <c r="D27" i="26"/>
  <c r="C27" i="26"/>
  <c r="D23" i="26"/>
  <c r="B23" i="26"/>
  <c r="B27" i="26" s="1"/>
  <c r="C10" i="26"/>
  <c r="B31" i="26" s="1"/>
  <c r="A1" i="26"/>
  <c r="C13" i="25"/>
  <c r="C19" i="25" s="1"/>
  <c r="H42" i="25"/>
  <c r="D41" i="25"/>
  <c r="B41" i="25"/>
  <c r="C27" i="25"/>
  <c r="D23" i="25"/>
  <c r="B23" i="25"/>
  <c r="B27" i="25" s="1"/>
  <c r="C10" i="25"/>
  <c r="A1" i="25"/>
  <c r="C13" i="24"/>
  <c r="C19" i="24" s="1"/>
  <c r="H42" i="24"/>
  <c r="D41" i="24"/>
  <c r="B41" i="24"/>
  <c r="C27" i="24"/>
  <c r="D23" i="24"/>
  <c r="B23" i="24"/>
  <c r="B27" i="24" s="1"/>
  <c r="C10" i="24"/>
  <c r="C31" i="24" s="1"/>
  <c r="A1" i="24"/>
  <c r="D41" i="23"/>
  <c r="B41" i="23"/>
  <c r="C13" i="23"/>
  <c r="C19" i="23" s="1"/>
  <c r="H42" i="23"/>
  <c r="D27" i="23"/>
  <c r="C27" i="23"/>
  <c r="D23" i="23"/>
  <c r="B23" i="23"/>
  <c r="B27" i="23" s="1"/>
  <c r="C10" i="23"/>
  <c r="D31" i="23" s="1"/>
  <c r="A1" i="23"/>
  <c r="C13" i="22"/>
  <c r="C19" i="22" s="1"/>
  <c r="H42" i="22"/>
  <c r="D41" i="22"/>
  <c r="B41" i="22"/>
  <c r="D27" i="22"/>
  <c r="C27" i="22"/>
  <c r="D23" i="22"/>
  <c r="B23" i="22"/>
  <c r="B27" i="22" s="1"/>
  <c r="C10" i="22"/>
  <c r="B31" i="22" s="1"/>
  <c r="A1" i="22"/>
  <c r="C13" i="21"/>
  <c r="C19" i="21" s="1"/>
  <c r="H42" i="21"/>
  <c r="D41" i="21"/>
  <c r="B41" i="21"/>
  <c r="C27" i="21"/>
  <c r="D23" i="21"/>
  <c r="D27" i="21" s="1"/>
  <c r="B23" i="21"/>
  <c r="B27" i="21" s="1"/>
  <c r="C10" i="21"/>
  <c r="C31" i="21" s="1"/>
  <c r="A1" i="21"/>
  <c r="C13" i="20"/>
  <c r="C19" i="20" s="1"/>
  <c r="H42" i="20"/>
  <c r="D41" i="20"/>
  <c r="B41" i="20"/>
  <c r="C27" i="20"/>
  <c r="D23" i="20"/>
  <c r="D31" i="20" s="1"/>
  <c r="B23" i="20"/>
  <c r="B27" i="20" s="1"/>
  <c r="C10" i="20"/>
  <c r="A1" i="20"/>
  <c r="D41" i="19"/>
  <c r="B41" i="19"/>
  <c r="C13" i="19"/>
  <c r="C19" i="19" s="1"/>
  <c r="H42" i="19"/>
  <c r="C27" i="19"/>
  <c r="D23" i="19"/>
  <c r="D27" i="19" s="1"/>
  <c r="B23" i="19"/>
  <c r="B27" i="19" s="1"/>
  <c r="C10" i="19"/>
  <c r="D31" i="19" s="1"/>
  <c r="A1" i="19"/>
  <c r="D41" i="18"/>
  <c r="B41" i="18"/>
  <c r="D31" i="24" l="1"/>
  <c r="D31" i="25"/>
  <c r="B31" i="21"/>
  <c r="B37" i="21" s="1"/>
  <c r="B37" i="26"/>
  <c r="C31" i="26"/>
  <c r="C37" i="26" s="1"/>
  <c r="D31" i="26"/>
  <c r="D37" i="26" s="1"/>
  <c r="B31" i="25"/>
  <c r="B37" i="25" s="1"/>
  <c r="D27" i="25"/>
  <c r="D37" i="25"/>
  <c r="C31" i="25"/>
  <c r="C37" i="25" s="1"/>
  <c r="D27" i="24"/>
  <c r="D37" i="24"/>
  <c r="C37" i="24"/>
  <c r="B31" i="24"/>
  <c r="B37" i="24" s="1"/>
  <c r="D37" i="23"/>
  <c r="C31" i="23"/>
  <c r="C37" i="23" s="1"/>
  <c r="B31" i="23"/>
  <c r="B37" i="23" s="1"/>
  <c r="B37" i="22"/>
  <c r="D31" i="22"/>
  <c r="D37" i="22" s="1"/>
  <c r="C31" i="22"/>
  <c r="C37" i="22" s="1"/>
  <c r="C37" i="21"/>
  <c r="D31" i="21"/>
  <c r="D37" i="21" s="1"/>
  <c r="D27" i="20"/>
  <c r="B31" i="20"/>
  <c r="B37" i="20" s="1"/>
  <c r="D37" i="20"/>
  <c r="C31" i="20"/>
  <c r="C37" i="20" s="1"/>
  <c r="D37" i="19"/>
  <c r="C31" i="19"/>
  <c r="C37" i="19" s="1"/>
  <c r="B31" i="19"/>
  <c r="B37" i="19" s="1"/>
  <c r="C13" i="18" l="1"/>
  <c r="C19" i="18" s="1"/>
  <c r="H42" i="18"/>
  <c r="D27" i="18"/>
  <c r="C27" i="18"/>
  <c r="D23" i="18"/>
  <c r="B23" i="18"/>
  <c r="B27" i="18" s="1"/>
  <c r="C10" i="18"/>
  <c r="A1" i="18"/>
  <c r="D41" i="11"/>
  <c r="B23" i="11"/>
  <c r="C13" i="11"/>
  <c r="C19" i="11" s="1"/>
  <c r="D23" i="11"/>
  <c r="H42" i="11"/>
  <c r="D31" i="18" l="1"/>
  <c r="B31" i="18"/>
  <c r="B37" i="18" s="1"/>
  <c r="D37" i="18"/>
  <c r="C31" i="18"/>
  <c r="C37" i="18" s="1"/>
  <c r="B41" i="11"/>
  <c r="C10" i="11"/>
  <c r="A1" i="11"/>
  <c r="D31" i="11" l="1"/>
  <c r="D37" i="11" s="1"/>
  <c r="C27" i="11"/>
  <c r="B27" i="11"/>
  <c r="C31" i="11"/>
  <c r="C37" i="11" s="1"/>
  <c r="D27" i="11"/>
  <c r="B31" i="11" l="1"/>
  <c r="B37" i="11" s="1"/>
</calcChain>
</file>

<file path=xl/sharedStrings.xml><?xml version="1.0" encoding="utf-8"?>
<sst xmlns="http://schemas.openxmlformats.org/spreadsheetml/2006/main" count="337" uniqueCount="58">
  <si>
    <t>Technische Angaben;</t>
  </si>
  <si>
    <t>Material-Faktor</t>
  </si>
  <si>
    <t>Rabatt-Faktor</t>
  </si>
  <si>
    <t>Verschnitt-Faktor</t>
  </si>
  <si>
    <t>Kalkulationslohn pro Stunde</t>
  </si>
  <si>
    <t>Fachweite mm</t>
  </si>
  <si>
    <t>Kalkulation;</t>
  </si>
  <si>
    <t>bis 100 m2</t>
  </si>
  <si>
    <t>100-300 m2</t>
  </si>
  <si>
    <t>über 300 m2</t>
  </si>
  <si>
    <t>Leistung in m2 pro Stunde</t>
  </si>
  <si>
    <t xml:space="preserve">Gesamtkosten pro m2 </t>
  </si>
  <si>
    <t>Kalkulationsstundenlohn pro Stunde</t>
  </si>
  <si>
    <t>Verbrauch Stück pro m2</t>
  </si>
  <si>
    <t>Lohnkostenanteil pro m2</t>
  </si>
  <si>
    <t>900x300</t>
  </si>
  <si>
    <t>Bruttomaterialpreis pro m2</t>
  </si>
  <si>
    <t>Leidfadenzeit pro m2</t>
  </si>
  <si>
    <t>Unterkonstruktion Holz/Metall</t>
  </si>
  <si>
    <t>Preis pro m2</t>
  </si>
  <si>
    <t>900x200</t>
  </si>
  <si>
    <r>
      <t xml:space="preserve">Traglatten 27x70 mm pro m2 </t>
    </r>
    <r>
      <rPr>
        <sz val="8"/>
        <color theme="1"/>
        <rFont val="Arial"/>
        <family val="2"/>
      </rPr>
      <t>einseitig dickengehobelt</t>
    </r>
  </si>
  <si>
    <t>3x300x300 mm Rechteckstreifen</t>
  </si>
  <si>
    <t>3x200x300 mm Rechteckstreifen</t>
  </si>
  <si>
    <t>3x200x200 mm Rechteckstreifen</t>
  </si>
  <si>
    <t>5x120x150 mm Rechteckstreifen</t>
  </si>
  <si>
    <t>6x100x1500 mm Rechteckstreifen gestutzt/ungestutzt</t>
  </si>
  <si>
    <t>10x60x150 mm Rechteckstreifen</t>
  </si>
  <si>
    <t>900x300 mm Vertikaleinschnitte individuell</t>
  </si>
  <si>
    <t>900x200 mm Vertikaleinschnitte individuell</t>
  </si>
  <si>
    <t>10x60x75 mm Rundschindelstreifen</t>
  </si>
  <si>
    <t>3x200x200 mm Wabenstreifen</t>
  </si>
  <si>
    <t>Total Materialkosten pro m2</t>
  </si>
  <si>
    <t xml:space="preserve">Plattenformat mm </t>
  </si>
  <si>
    <t>3x300x300</t>
  </si>
  <si>
    <t xml:space="preserve">3x200x300 </t>
  </si>
  <si>
    <t>Plattenformat mm</t>
  </si>
  <si>
    <t>3x200x200</t>
  </si>
  <si>
    <t>5x120x150</t>
  </si>
  <si>
    <t>6x100x150</t>
  </si>
  <si>
    <t>10x60x150</t>
  </si>
  <si>
    <t>Lattenabstand 300 mm</t>
  </si>
  <si>
    <t>10x60x75</t>
  </si>
  <si>
    <r>
      <t xml:space="preserve">Traglatten 27x90 mm pro m2 </t>
    </r>
    <r>
      <rPr>
        <sz val="8"/>
        <color theme="1"/>
        <rFont val="Arial"/>
        <family val="2"/>
      </rPr>
      <t>einseitig dickengehobelt</t>
    </r>
  </si>
  <si>
    <t>Stammdaten; Fassadenschiefer "Eternit"  Planea</t>
  </si>
  <si>
    <t>Richtpreis exkl. Mwst.</t>
  </si>
  <si>
    <r>
      <t xml:space="preserve">Fassadenschiefer "Eternit": 3x300x300 mm Rechteckstreifen 
</t>
    </r>
    <r>
      <rPr>
        <b/>
        <sz val="14"/>
        <color rgb="FF002060"/>
        <rFont val="Arial"/>
        <family val="2"/>
      </rPr>
      <t>Standardfarben Planea</t>
    </r>
  </si>
  <si>
    <r>
      <t xml:space="preserve">Fassadenschiefer "Eternit": 3x200x300 mm Rechteckstreifen 
</t>
    </r>
    <r>
      <rPr>
        <b/>
        <sz val="14"/>
        <color rgb="FF002060"/>
        <rFont val="Arial"/>
        <family val="2"/>
      </rPr>
      <t>Standardfarben Planea</t>
    </r>
  </si>
  <si>
    <r>
      <t xml:space="preserve">Fassadenschiefer "Eternit": 3x200x200 mm Rechteckstreifen 
</t>
    </r>
    <r>
      <rPr>
        <b/>
        <sz val="14"/>
        <color rgb="FF002060"/>
        <rFont val="Arial"/>
        <family val="2"/>
      </rPr>
      <t>Standardfarben Planea</t>
    </r>
  </si>
  <si>
    <r>
      <t xml:space="preserve">Fassadenschiefer "Eternit": 5x120x150 mm Rechteckstreifen 
</t>
    </r>
    <r>
      <rPr>
        <b/>
        <sz val="14"/>
        <color rgb="FF002060"/>
        <rFont val="Arial"/>
        <family val="2"/>
      </rPr>
      <t>Standardfarben Planea</t>
    </r>
  </si>
  <si>
    <r>
      <t xml:space="preserve">Fassadenschiefer "Eternit": 6x100x150 mm Rechteckstreifen gestutzt oder ungestutzt,  </t>
    </r>
    <r>
      <rPr>
        <b/>
        <sz val="14"/>
        <color rgb="FF002060"/>
        <rFont val="Arial"/>
        <family val="2"/>
      </rPr>
      <t>Standardfarben Planea</t>
    </r>
  </si>
  <si>
    <r>
      <t xml:space="preserve">Fassadenschiefer "Eternit": 10x60x150 mm Rechteckstreifen 
</t>
    </r>
    <r>
      <rPr>
        <b/>
        <sz val="14"/>
        <color rgb="FF002060"/>
        <rFont val="Arial"/>
        <family val="2"/>
      </rPr>
      <t>Standardfarben Planea</t>
    </r>
  </si>
  <si>
    <r>
      <t xml:space="preserve">Fassadenschiefer "Eternit": 900x300 mm mit Vertikaleinschnitte individuell
</t>
    </r>
    <r>
      <rPr>
        <b/>
        <sz val="14"/>
        <color rgb="FF002060"/>
        <rFont val="Arial"/>
        <family val="2"/>
      </rPr>
      <t>Standardfarben Planea</t>
    </r>
  </si>
  <si>
    <r>
      <t xml:space="preserve">Fassadenschiefer "Eternit": 900x200 mm mit Vertikaleinschnitte individuell
</t>
    </r>
    <r>
      <rPr>
        <b/>
        <sz val="14"/>
        <color rgb="FF002060"/>
        <rFont val="Arial"/>
        <family val="2"/>
      </rPr>
      <t>Standardfarben Planea</t>
    </r>
  </si>
  <si>
    <r>
      <t xml:space="preserve">Fassadenschiefer "Eternit": 10x60x75 mm Rundschindelstreifen 
</t>
    </r>
    <r>
      <rPr>
        <b/>
        <sz val="14"/>
        <color rgb="FF002060"/>
        <rFont val="Arial"/>
        <family val="2"/>
      </rPr>
      <t>Standardfarben Planea</t>
    </r>
  </si>
  <si>
    <r>
      <t xml:space="preserve">Fassadenschiefer "Eternit": 3x200x200 mm Wabenstreifen 
</t>
    </r>
    <r>
      <rPr>
        <b/>
        <sz val="14"/>
        <color rgb="FF002060"/>
        <rFont val="Arial"/>
        <family val="2"/>
      </rPr>
      <t>Standardfarben Planea</t>
    </r>
  </si>
  <si>
    <t>03.02.2025 TS/cat</t>
  </si>
  <si>
    <t>Richtkalkulation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</si>
</sst>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CHF&quot;\ * #,##0.00_ ;_ &quot;CHF&quot;\ * \-#,##0.00_ ;_ &quot;CHF&quot;\ * &quot;-&quot;??_ ;_ @_ "/>
    <numFmt numFmtId="164" formatCode="_ [$CHF-807]\ * #,##0.00_ ;_ [$CHF-807]\ * \-#,##0.00_ ;_ [$CHF-807]\ * &quot;-&quot;??_ ;_ @_ "/>
    <numFmt numFmtId="165" formatCode="0.0"/>
    <numFmt numFmtId="166" formatCode="0.000"/>
  </numFmts>
  <fonts count="15" x14ac:knownFonts="1">
    <font>
      <sz val="11"/>
      <color theme="1"/>
      <name val="Calibri"/>
      <family val="2"/>
      <scheme val="minor"/>
    </font>
    <font>
      <b/>
      <sz val="14"/>
      <color indexed="10"/>
      <name val="Arial"/>
      <family val="2"/>
    </font>
    <font>
      <sz val="11"/>
      <color theme="1"/>
      <name val="Calibri"/>
      <family val="2"/>
      <scheme val="minor"/>
    </font>
    <font>
      <b/>
      <u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14"/>
      <color theme="1"/>
      <name val="Arial"/>
      <family val="2"/>
    </font>
    <font>
      <b/>
      <sz val="11"/>
      <color indexed="10"/>
      <name val="Arial"/>
      <family val="2"/>
    </font>
    <font>
      <sz val="11"/>
      <color indexed="10"/>
      <name val="Arial"/>
      <family val="2"/>
    </font>
    <font>
      <b/>
      <sz val="12"/>
      <name val="Arial"/>
      <family val="2"/>
    </font>
    <font>
      <sz val="9"/>
      <color theme="1"/>
      <name val="Arial"/>
      <family val="2"/>
    </font>
    <font>
      <b/>
      <u val="singleAccounting"/>
      <sz val="11"/>
      <color theme="1"/>
      <name val="Arial"/>
      <family val="2"/>
    </font>
    <font>
      <sz val="11"/>
      <color theme="1"/>
      <name val="Calibri"/>
      <family val="2"/>
    </font>
    <font>
      <b/>
      <sz val="14"/>
      <color rgb="FF00206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/>
    <xf numFmtId="0" fontId="4" fillId="0" borderId="0" xfId="0" applyFont="1"/>
    <xf numFmtId="44" fontId="4" fillId="0" borderId="0" xfId="1" applyFont="1"/>
    <xf numFmtId="0" fontId="4" fillId="3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8" fillId="0" borderId="0" xfId="0" applyFont="1"/>
    <xf numFmtId="0" fontId="9" fillId="0" borderId="0" xfId="0" applyFont="1" applyAlignment="1">
      <alignment horizontal="center"/>
    </xf>
    <xf numFmtId="0" fontId="9" fillId="0" borderId="0" xfId="0" applyFont="1"/>
    <xf numFmtId="0" fontId="8" fillId="2" borderId="0" xfId="0" applyFont="1" applyFill="1"/>
    <xf numFmtId="164" fontId="4" fillId="3" borderId="0" xfId="0" applyNumberFormat="1" applyFont="1" applyFill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0" fillId="0" borderId="0" xfId="0" applyFont="1" applyAlignment="1">
      <alignment wrapText="1"/>
    </xf>
    <xf numFmtId="44" fontId="4" fillId="0" borderId="0" xfId="1" applyFont="1" applyFill="1" applyAlignment="1">
      <alignment horizontal="center"/>
    </xf>
    <xf numFmtId="164" fontId="4" fillId="0" borderId="0" xfId="1" applyNumberFormat="1" applyFont="1"/>
    <xf numFmtId="164" fontId="12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164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right"/>
    </xf>
    <xf numFmtId="0" fontId="0" fillId="0" borderId="0" xfId="0" applyAlignment="1">
      <alignment horizontal="left"/>
    </xf>
    <xf numFmtId="44" fontId="4" fillId="0" borderId="1" xfId="1" applyFont="1" applyBorder="1"/>
    <xf numFmtId="44" fontId="4" fillId="0" borderId="2" xfId="1" applyFont="1" applyBorder="1" applyAlignment="1">
      <alignment horizontal="center"/>
    </xf>
    <xf numFmtId="44" fontId="4" fillId="0" borderId="3" xfId="1" applyFont="1" applyBorder="1"/>
    <xf numFmtId="0" fontId="13" fillId="0" borderId="0" xfId="0" applyFont="1"/>
    <xf numFmtId="0" fontId="0" fillId="0" borderId="0" xfId="0" applyAlignment="1">
      <alignment horizontal="right"/>
    </xf>
    <xf numFmtId="0" fontId="6" fillId="0" borderId="0" xfId="0" applyFont="1" applyAlignment="1">
      <alignment horizontal="left"/>
    </xf>
    <xf numFmtId="166" fontId="4" fillId="0" borderId="4" xfId="0" applyNumberFormat="1" applyFont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166" fontId="4" fillId="0" borderId="6" xfId="0" applyNumberFormat="1" applyFont="1" applyBorder="1" applyAlignment="1">
      <alignment horizontal="center"/>
    </xf>
    <xf numFmtId="165" fontId="4" fillId="0" borderId="0" xfId="0" applyNumberFormat="1" applyFont="1" applyAlignment="1">
      <alignment horizontal="center"/>
    </xf>
    <xf numFmtId="165" fontId="4" fillId="0" borderId="4" xfId="0" applyNumberFormat="1" applyFont="1" applyBorder="1" applyAlignment="1">
      <alignment horizontal="center"/>
    </xf>
    <xf numFmtId="165" fontId="4" fillId="0" borderId="7" xfId="0" applyNumberFormat="1" applyFont="1" applyBorder="1" applyAlignment="1">
      <alignment horizontal="center"/>
    </xf>
    <xf numFmtId="165" fontId="4" fillId="0" borderId="3" xfId="0" applyNumberFormat="1" applyFont="1" applyBorder="1" applyAlignment="1">
      <alignment horizontal="center"/>
    </xf>
    <xf numFmtId="44" fontId="4" fillId="0" borderId="0" xfId="1" applyFont="1" applyBorder="1"/>
    <xf numFmtId="164" fontId="4" fillId="0" borderId="2" xfId="0" applyNumberFormat="1" applyFont="1" applyBorder="1"/>
    <xf numFmtId="164" fontId="5" fillId="0" borderId="0" xfId="0" applyNumberFormat="1" applyFont="1"/>
    <xf numFmtId="164" fontId="5" fillId="4" borderId="8" xfId="0" applyNumberFormat="1" applyFont="1" applyFill="1" applyBorder="1"/>
    <xf numFmtId="164" fontId="5" fillId="4" borderId="9" xfId="0" applyNumberFormat="1" applyFont="1" applyFill="1" applyBorder="1"/>
    <xf numFmtId="164" fontId="5" fillId="4" borderId="10" xfId="0" applyNumberFormat="1" applyFont="1" applyFill="1" applyBorder="1"/>
    <xf numFmtId="166" fontId="4" fillId="3" borderId="5" xfId="0" applyNumberFormat="1" applyFont="1" applyFill="1" applyBorder="1" applyAlignment="1">
      <alignment horizontal="center"/>
    </xf>
    <xf numFmtId="0" fontId="11" fillId="0" borderId="0" xfId="0" applyFont="1"/>
    <xf numFmtId="0" fontId="4" fillId="0" borderId="0" xfId="0" applyFont="1"/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670560</xdr:colOff>
      <xdr:row>0</xdr:row>
      <xdr:rowOff>0</xdr:rowOff>
    </xdr:from>
    <xdr:to>
      <xdr:col>6</xdr:col>
      <xdr:colOff>744221</xdr:colOff>
      <xdr:row>1</xdr:row>
      <xdr:rowOff>19444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95BBA74-0975-4B10-BB84-D49D661841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00" y="0"/>
          <a:ext cx="1658621" cy="24042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0</xdr:row>
      <xdr:rowOff>19050</xdr:rowOff>
    </xdr:from>
    <xdr:to>
      <xdr:col>6</xdr:col>
      <xdr:colOff>390525</xdr:colOff>
      <xdr:row>2</xdr:row>
      <xdr:rowOff>2299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FFF0C26F-EF4F-415A-B776-8A2AF9E0D3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15425" y="19050"/>
          <a:ext cx="0" cy="303289"/>
        </a:xfrm>
        <a:prstGeom prst="rect">
          <a:avLst/>
        </a:prstGeom>
      </xdr:spPr>
    </xdr:pic>
    <xdr:clientData/>
  </xdr:twoCellAnchor>
  <xdr:twoCellAnchor editAs="oneCell">
    <xdr:from>
      <xdr:col>7</xdr:col>
      <xdr:colOff>154449</xdr:colOff>
      <xdr:row>0</xdr:row>
      <xdr:rowOff>60387</xdr:rowOff>
    </xdr:from>
    <xdr:to>
      <xdr:col>7</xdr:col>
      <xdr:colOff>154449</xdr:colOff>
      <xdr:row>2</xdr:row>
      <xdr:rowOff>3631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3FA0DD54-4D5A-4DF5-A87E-2C35224037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61389" y="60387"/>
          <a:ext cx="0" cy="263284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198120</xdr:colOff>
      <xdr:row>1</xdr:row>
      <xdr:rowOff>97271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2C2C422-011F-4D9F-BEB8-E42BE9BA8E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5060" y="38100"/>
          <a:ext cx="0" cy="280151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190500</xdr:colOff>
      <xdr:row>0</xdr:row>
      <xdr:rowOff>45720</xdr:rowOff>
    </xdr:from>
    <xdr:to>
      <xdr:col>7</xdr:col>
      <xdr:colOff>1851333</xdr:colOff>
      <xdr:row>1</xdr:row>
      <xdr:rowOff>66791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6338A3A1-A204-439E-B273-881352EEF6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97440" y="45720"/>
          <a:ext cx="1660833" cy="242051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0</xdr:row>
      <xdr:rowOff>19050</xdr:rowOff>
    </xdr:from>
    <xdr:to>
      <xdr:col>6</xdr:col>
      <xdr:colOff>390525</xdr:colOff>
      <xdr:row>2</xdr:row>
      <xdr:rowOff>2299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23819CC5-8CA0-44B0-BCA2-11A79DD729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15425" y="19050"/>
          <a:ext cx="0" cy="303289"/>
        </a:xfrm>
        <a:prstGeom prst="rect">
          <a:avLst/>
        </a:prstGeom>
      </xdr:spPr>
    </xdr:pic>
    <xdr:clientData/>
  </xdr:twoCellAnchor>
  <xdr:twoCellAnchor editAs="oneCell">
    <xdr:from>
      <xdr:col>7</xdr:col>
      <xdr:colOff>154449</xdr:colOff>
      <xdr:row>0</xdr:row>
      <xdr:rowOff>60387</xdr:rowOff>
    </xdr:from>
    <xdr:to>
      <xdr:col>7</xdr:col>
      <xdr:colOff>154449</xdr:colOff>
      <xdr:row>2</xdr:row>
      <xdr:rowOff>3631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904E93EC-005A-482C-A811-23859FE38F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61389" y="60387"/>
          <a:ext cx="0" cy="263284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198120</xdr:colOff>
      <xdr:row>1</xdr:row>
      <xdr:rowOff>97271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6C552C41-0A02-422A-A5F6-CB3A27CD2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5060" y="38100"/>
          <a:ext cx="0" cy="280151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190500</xdr:colOff>
      <xdr:row>0</xdr:row>
      <xdr:rowOff>30480</xdr:rowOff>
    </xdr:from>
    <xdr:to>
      <xdr:col>7</xdr:col>
      <xdr:colOff>1851333</xdr:colOff>
      <xdr:row>1</xdr:row>
      <xdr:rowOff>51551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3F3BD01D-CD2E-43A9-AAAB-B786D4520A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97440" y="30480"/>
          <a:ext cx="1660833" cy="2420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0</xdr:row>
      <xdr:rowOff>19050</xdr:rowOff>
    </xdr:from>
    <xdr:to>
      <xdr:col>6</xdr:col>
      <xdr:colOff>390525</xdr:colOff>
      <xdr:row>2</xdr:row>
      <xdr:rowOff>2299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28E92F14-86EE-4F10-9788-E9B16BFD2F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50505" y="19050"/>
          <a:ext cx="0" cy="265189"/>
        </a:xfrm>
        <a:prstGeom prst="rect">
          <a:avLst/>
        </a:prstGeom>
      </xdr:spPr>
    </xdr:pic>
    <xdr:clientData/>
  </xdr:twoCellAnchor>
  <xdr:twoCellAnchor editAs="oneCell">
    <xdr:from>
      <xdr:col>7</xdr:col>
      <xdr:colOff>154449</xdr:colOff>
      <xdr:row>0</xdr:row>
      <xdr:rowOff>60387</xdr:rowOff>
    </xdr:from>
    <xdr:to>
      <xdr:col>7</xdr:col>
      <xdr:colOff>154449</xdr:colOff>
      <xdr:row>2</xdr:row>
      <xdr:rowOff>3631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690D2C80-224B-4B52-B291-4DA3FA89CA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96469" y="60387"/>
          <a:ext cx="1660833" cy="240424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1858953</xdr:colOff>
      <xdr:row>1</xdr:row>
      <xdr:rowOff>59171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AEEDF11-89A1-4FC3-96D1-4443226D1C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40140" y="38100"/>
          <a:ext cx="1660833" cy="24205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0</xdr:row>
      <xdr:rowOff>19050</xdr:rowOff>
    </xdr:from>
    <xdr:to>
      <xdr:col>6</xdr:col>
      <xdr:colOff>390525</xdr:colOff>
      <xdr:row>2</xdr:row>
      <xdr:rowOff>2299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EBC6186-BC19-4E40-B32A-F423156086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15425" y="19050"/>
          <a:ext cx="0" cy="303289"/>
        </a:xfrm>
        <a:prstGeom prst="rect">
          <a:avLst/>
        </a:prstGeom>
      </xdr:spPr>
    </xdr:pic>
    <xdr:clientData/>
  </xdr:twoCellAnchor>
  <xdr:twoCellAnchor editAs="oneCell">
    <xdr:from>
      <xdr:col>7</xdr:col>
      <xdr:colOff>154449</xdr:colOff>
      <xdr:row>0</xdr:row>
      <xdr:rowOff>60387</xdr:rowOff>
    </xdr:from>
    <xdr:to>
      <xdr:col>7</xdr:col>
      <xdr:colOff>154449</xdr:colOff>
      <xdr:row>2</xdr:row>
      <xdr:rowOff>3631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64DE70C2-7AAA-43E4-9DC0-E23C177810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61389" y="60387"/>
          <a:ext cx="0" cy="263284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198120</xdr:colOff>
      <xdr:row>1</xdr:row>
      <xdr:rowOff>97271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81E5780B-089A-4479-A83B-F27199C347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5060" y="38100"/>
          <a:ext cx="1660833" cy="242051"/>
        </a:xfrm>
        <a:prstGeom prst="rect">
          <a:avLst/>
        </a:prstGeom>
      </xdr:spPr>
    </xdr:pic>
    <xdr:clientData/>
  </xdr:twoCellAnchor>
  <xdr:twoCellAnchor editAs="oneCell">
    <xdr:from>
      <xdr:col>7</xdr:col>
      <xdr:colOff>167640</xdr:colOff>
      <xdr:row>0</xdr:row>
      <xdr:rowOff>53340</xdr:rowOff>
    </xdr:from>
    <xdr:to>
      <xdr:col>7</xdr:col>
      <xdr:colOff>1828473</xdr:colOff>
      <xdr:row>1</xdr:row>
      <xdr:rowOff>74411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4E1673D7-3C42-4013-A6F0-985D53FDBB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74580" y="53340"/>
          <a:ext cx="1660833" cy="2420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0</xdr:row>
      <xdr:rowOff>19050</xdr:rowOff>
    </xdr:from>
    <xdr:to>
      <xdr:col>6</xdr:col>
      <xdr:colOff>390525</xdr:colOff>
      <xdr:row>2</xdr:row>
      <xdr:rowOff>2299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CCD8C769-E915-4DBB-AE1A-1A450AC76F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15425" y="19050"/>
          <a:ext cx="0" cy="303289"/>
        </a:xfrm>
        <a:prstGeom prst="rect">
          <a:avLst/>
        </a:prstGeom>
      </xdr:spPr>
    </xdr:pic>
    <xdr:clientData/>
  </xdr:twoCellAnchor>
  <xdr:twoCellAnchor editAs="oneCell">
    <xdr:from>
      <xdr:col>7</xdr:col>
      <xdr:colOff>154449</xdr:colOff>
      <xdr:row>0</xdr:row>
      <xdr:rowOff>60387</xdr:rowOff>
    </xdr:from>
    <xdr:to>
      <xdr:col>7</xdr:col>
      <xdr:colOff>154449</xdr:colOff>
      <xdr:row>2</xdr:row>
      <xdr:rowOff>3631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6A780B51-7CB0-4406-A088-8D1E842251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61389" y="60387"/>
          <a:ext cx="0" cy="263284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198120</xdr:colOff>
      <xdr:row>1</xdr:row>
      <xdr:rowOff>97271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D569961F-CEC7-43D4-B315-AAEBE897F2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5060" y="38100"/>
          <a:ext cx="1660833" cy="242051"/>
        </a:xfrm>
        <a:prstGeom prst="rect">
          <a:avLst/>
        </a:prstGeom>
      </xdr:spPr>
    </xdr:pic>
    <xdr:clientData/>
  </xdr:twoCellAnchor>
  <xdr:twoCellAnchor editAs="oneCell">
    <xdr:from>
      <xdr:col>7</xdr:col>
      <xdr:colOff>137160</xdr:colOff>
      <xdr:row>0</xdr:row>
      <xdr:rowOff>60960</xdr:rowOff>
    </xdr:from>
    <xdr:to>
      <xdr:col>7</xdr:col>
      <xdr:colOff>1797993</xdr:colOff>
      <xdr:row>1</xdr:row>
      <xdr:rowOff>82031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7E59F723-8492-4B8B-A916-7FAA714805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44100" y="60960"/>
          <a:ext cx="1660833" cy="24205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0</xdr:row>
      <xdr:rowOff>19050</xdr:rowOff>
    </xdr:from>
    <xdr:to>
      <xdr:col>6</xdr:col>
      <xdr:colOff>390525</xdr:colOff>
      <xdr:row>2</xdr:row>
      <xdr:rowOff>2299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E03F9BA1-B8EA-4318-A4BC-344419F64B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15425" y="19050"/>
          <a:ext cx="0" cy="303289"/>
        </a:xfrm>
        <a:prstGeom prst="rect">
          <a:avLst/>
        </a:prstGeom>
      </xdr:spPr>
    </xdr:pic>
    <xdr:clientData/>
  </xdr:twoCellAnchor>
  <xdr:twoCellAnchor editAs="oneCell">
    <xdr:from>
      <xdr:col>7</xdr:col>
      <xdr:colOff>154449</xdr:colOff>
      <xdr:row>0</xdr:row>
      <xdr:rowOff>60387</xdr:rowOff>
    </xdr:from>
    <xdr:to>
      <xdr:col>7</xdr:col>
      <xdr:colOff>154449</xdr:colOff>
      <xdr:row>2</xdr:row>
      <xdr:rowOff>3631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261C3B05-1146-4A52-99B8-F77DE2FD72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61389" y="60387"/>
          <a:ext cx="0" cy="263284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198120</xdr:colOff>
      <xdr:row>1</xdr:row>
      <xdr:rowOff>97271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7EB53F75-8C08-4176-BB6B-1AC9DE6C89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5060" y="38100"/>
          <a:ext cx="0" cy="280151"/>
        </a:xfrm>
        <a:prstGeom prst="rect">
          <a:avLst/>
        </a:prstGeom>
      </xdr:spPr>
    </xdr:pic>
    <xdr:clientData/>
  </xdr:twoCellAnchor>
  <xdr:twoCellAnchor editAs="oneCell">
    <xdr:from>
      <xdr:col>7</xdr:col>
      <xdr:colOff>144780</xdr:colOff>
      <xdr:row>0</xdr:row>
      <xdr:rowOff>30480</xdr:rowOff>
    </xdr:from>
    <xdr:to>
      <xdr:col>7</xdr:col>
      <xdr:colOff>1805613</xdr:colOff>
      <xdr:row>1</xdr:row>
      <xdr:rowOff>51551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B609999E-EAB8-48EA-B1A3-019D540D16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51720" y="30480"/>
          <a:ext cx="1660833" cy="24205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0</xdr:row>
      <xdr:rowOff>19050</xdr:rowOff>
    </xdr:from>
    <xdr:to>
      <xdr:col>6</xdr:col>
      <xdr:colOff>390525</xdr:colOff>
      <xdr:row>2</xdr:row>
      <xdr:rowOff>2299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84E9EE7-876F-413B-9F41-F79021FEE3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15425" y="19050"/>
          <a:ext cx="0" cy="303289"/>
        </a:xfrm>
        <a:prstGeom prst="rect">
          <a:avLst/>
        </a:prstGeom>
      </xdr:spPr>
    </xdr:pic>
    <xdr:clientData/>
  </xdr:twoCellAnchor>
  <xdr:twoCellAnchor editAs="oneCell">
    <xdr:from>
      <xdr:col>7</xdr:col>
      <xdr:colOff>154449</xdr:colOff>
      <xdr:row>0</xdr:row>
      <xdr:rowOff>60387</xdr:rowOff>
    </xdr:from>
    <xdr:to>
      <xdr:col>7</xdr:col>
      <xdr:colOff>154449</xdr:colOff>
      <xdr:row>2</xdr:row>
      <xdr:rowOff>3631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B23E3166-FA62-46E9-83F7-25B634AC03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61389" y="60387"/>
          <a:ext cx="0" cy="263284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198120</xdr:colOff>
      <xdr:row>1</xdr:row>
      <xdr:rowOff>97271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B196A8F4-1246-4E4A-8BDF-2E0C7A7F56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5060" y="38100"/>
          <a:ext cx="0" cy="280151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1858953</xdr:colOff>
      <xdr:row>1</xdr:row>
      <xdr:rowOff>59171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EF6AD9E4-F71F-4530-AC1E-A348EDF082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17480" y="38100"/>
          <a:ext cx="1660833" cy="24205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0</xdr:row>
      <xdr:rowOff>19050</xdr:rowOff>
    </xdr:from>
    <xdr:to>
      <xdr:col>6</xdr:col>
      <xdr:colOff>390525</xdr:colOff>
      <xdr:row>2</xdr:row>
      <xdr:rowOff>2299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55529ED0-3D4D-4E3A-95B6-0A0DE4B060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15425" y="19050"/>
          <a:ext cx="0" cy="303289"/>
        </a:xfrm>
        <a:prstGeom prst="rect">
          <a:avLst/>
        </a:prstGeom>
      </xdr:spPr>
    </xdr:pic>
    <xdr:clientData/>
  </xdr:twoCellAnchor>
  <xdr:twoCellAnchor editAs="oneCell">
    <xdr:from>
      <xdr:col>7</xdr:col>
      <xdr:colOff>154449</xdr:colOff>
      <xdr:row>0</xdr:row>
      <xdr:rowOff>60387</xdr:rowOff>
    </xdr:from>
    <xdr:to>
      <xdr:col>7</xdr:col>
      <xdr:colOff>154449</xdr:colOff>
      <xdr:row>2</xdr:row>
      <xdr:rowOff>3631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12D9C1FE-7E84-4E25-9867-0FEFECA832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61389" y="60387"/>
          <a:ext cx="0" cy="263284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198120</xdr:colOff>
      <xdr:row>1</xdr:row>
      <xdr:rowOff>97271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22489B81-9102-4D02-A596-5A4DE241F1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5060" y="38100"/>
          <a:ext cx="0" cy="280151"/>
        </a:xfrm>
        <a:prstGeom prst="rect">
          <a:avLst/>
        </a:prstGeom>
      </xdr:spPr>
    </xdr:pic>
    <xdr:clientData/>
  </xdr:twoCellAnchor>
  <xdr:twoCellAnchor editAs="oneCell">
    <xdr:from>
      <xdr:col>7</xdr:col>
      <xdr:colOff>205740</xdr:colOff>
      <xdr:row>0</xdr:row>
      <xdr:rowOff>30480</xdr:rowOff>
    </xdr:from>
    <xdr:to>
      <xdr:col>7</xdr:col>
      <xdr:colOff>1866573</xdr:colOff>
      <xdr:row>1</xdr:row>
      <xdr:rowOff>51551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AB1A8861-7ABA-445C-B1E4-671E59A473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12680" y="30480"/>
          <a:ext cx="1660833" cy="24205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0</xdr:row>
      <xdr:rowOff>19050</xdr:rowOff>
    </xdr:from>
    <xdr:to>
      <xdr:col>6</xdr:col>
      <xdr:colOff>390525</xdr:colOff>
      <xdr:row>2</xdr:row>
      <xdr:rowOff>2299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28495CBA-80E5-4637-8D17-199730AE11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15425" y="19050"/>
          <a:ext cx="0" cy="303289"/>
        </a:xfrm>
        <a:prstGeom prst="rect">
          <a:avLst/>
        </a:prstGeom>
      </xdr:spPr>
    </xdr:pic>
    <xdr:clientData/>
  </xdr:twoCellAnchor>
  <xdr:twoCellAnchor editAs="oneCell">
    <xdr:from>
      <xdr:col>7</xdr:col>
      <xdr:colOff>154449</xdr:colOff>
      <xdr:row>0</xdr:row>
      <xdr:rowOff>60387</xdr:rowOff>
    </xdr:from>
    <xdr:to>
      <xdr:col>7</xdr:col>
      <xdr:colOff>154449</xdr:colOff>
      <xdr:row>2</xdr:row>
      <xdr:rowOff>3631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84E5327-C750-4452-B05F-2434785E05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61389" y="60387"/>
          <a:ext cx="0" cy="263284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198120</xdr:colOff>
      <xdr:row>1</xdr:row>
      <xdr:rowOff>97271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C31E7325-9913-4912-BBBF-B999200949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5060" y="38100"/>
          <a:ext cx="1660833" cy="242051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22860</xdr:rowOff>
    </xdr:from>
    <xdr:to>
      <xdr:col>7</xdr:col>
      <xdr:colOff>1858953</xdr:colOff>
      <xdr:row>1</xdr:row>
      <xdr:rowOff>43931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18ADA856-53D2-46A3-B28A-26794A40D7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5060" y="22860"/>
          <a:ext cx="1660833" cy="24205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0</xdr:row>
      <xdr:rowOff>19050</xdr:rowOff>
    </xdr:from>
    <xdr:to>
      <xdr:col>6</xdr:col>
      <xdr:colOff>390525</xdr:colOff>
      <xdr:row>2</xdr:row>
      <xdr:rowOff>2299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5C8DCC2-544B-47F3-A671-1C50AEEB59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15425" y="19050"/>
          <a:ext cx="0" cy="303289"/>
        </a:xfrm>
        <a:prstGeom prst="rect">
          <a:avLst/>
        </a:prstGeom>
      </xdr:spPr>
    </xdr:pic>
    <xdr:clientData/>
  </xdr:twoCellAnchor>
  <xdr:twoCellAnchor editAs="oneCell">
    <xdr:from>
      <xdr:col>7</xdr:col>
      <xdr:colOff>154449</xdr:colOff>
      <xdr:row>0</xdr:row>
      <xdr:rowOff>60387</xdr:rowOff>
    </xdr:from>
    <xdr:to>
      <xdr:col>7</xdr:col>
      <xdr:colOff>154449</xdr:colOff>
      <xdr:row>2</xdr:row>
      <xdr:rowOff>3631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4540064-8A1C-48C2-94EF-7EDD858922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61389" y="60387"/>
          <a:ext cx="0" cy="263284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198120</xdr:colOff>
      <xdr:row>1</xdr:row>
      <xdr:rowOff>97271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2E4DDD10-1C9F-4170-AB8F-643525AFC0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5060" y="38100"/>
          <a:ext cx="0" cy="280151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1858953</xdr:colOff>
      <xdr:row>1</xdr:row>
      <xdr:rowOff>59171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BDD7A3F4-0A29-4DD3-8FAE-81DFC6BBFE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5060" y="38100"/>
          <a:ext cx="1660833" cy="2420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29999-487A-44B0-9AE3-078B41AF06B1}">
  <dimension ref="A1:G21"/>
  <sheetViews>
    <sheetView zoomScaleNormal="100" workbookViewId="0"/>
  </sheetViews>
  <sheetFormatPr baseColWidth="10" defaultColWidth="11.5703125" defaultRowHeight="14.25" x14ac:dyDescent="0.2"/>
  <cols>
    <col min="1" max="1" width="50.5703125" style="2" customWidth="1"/>
    <col min="2" max="2" width="17.5703125" style="2" customWidth="1"/>
    <col min="3" max="3" width="11.7109375" style="2" bestFit="1" customWidth="1"/>
    <col min="4" max="4" width="21.42578125" style="2" customWidth="1"/>
    <col min="5" max="16384" width="11.5703125" style="2"/>
  </cols>
  <sheetData>
    <row r="1" spans="1:7" ht="18" x14ac:dyDescent="0.25">
      <c r="A1" s="1" t="s">
        <v>57</v>
      </c>
      <c r="F1" s="47"/>
      <c r="G1" s="47"/>
    </row>
    <row r="3" spans="1:7" ht="35.450000000000003" customHeight="1" x14ac:dyDescent="0.25">
      <c r="A3" s="6" t="s">
        <v>44</v>
      </c>
    </row>
    <row r="4" spans="1:7" ht="30.6" customHeight="1" x14ac:dyDescent="0.2">
      <c r="B4" s="2" t="s">
        <v>19</v>
      </c>
      <c r="D4" s="7"/>
    </row>
    <row r="5" spans="1:7" x14ac:dyDescent="0.2">
      <c r="A5" s="7"/>
    </row>
    <row r="6" spans="1:7" x14ac:dyDescent="0.2">
      <c r="A6" s="7" t="s">
        <v>22</v>
      </c>
      <c r="B6" s="8">
        <v>90.6</v>
      </c>
      <c r="D6" s="21"/>
    </row>
    <row r="7" spans="1:7" x14ac:dyDescent="0.2">
      <c r="A7" s="7" t="s">
        <v>23</v>
      </c>
      <c r="B7" s="8">
        <v>92.9</v>
      </c>
      <c r="D7" s="5"/>
    </row>
    <row r="8" spans="1:7" x14ac:dyDescent="0.2">
      <c r="A8" s="7" t="s">
        <v>24</v>
      </c>
      <c r="B8" s="19">
        <v>100.5</v>
      </c>
      <c r="D8" s="5"/>
    </row>
    <row r="9" spans="1:7" x14ac:dyDescent="0.2">
      <c r="A9" s="7" t="s">
        <v>25</v>
      </c>
      <c r="B9" s="19">
        <v>107.2</v>
      </c>
      <c r="D9" s="5"/>
    </row>
    <row r="10" spans="1:7" ht="16.149999999999999" customHeight="1" x14ac:dyDescent="0.25">
      <c r="A10" s="7" t="s">
        <v>26</v>
      </c>
      <c r="B10" s="19">
        <v>107.2</v>
      </c>
      <c r="D10" s="5"/>
      <c r="E10" s="29"/>
    </row>
    <row r="11" spans="1:7" ht="15" x14ac:dyDescent="0.25">
      <c r="A11" s="2" t="s">
        <v>27</v>
      </c>
      <c r="B11" s="19">
        <v>107.2</v>
      </c>
      <c r="D11" s="5"/>
      <c r="E11" s="29"/>
    </row>
    <row r="12" spans="1:7" ht="15" x14ac:dyDescent="0.25">
      <c r="A12" s="2" t="s">
        <v>28</v>
      </c>
      <c r="B12" s="19">
        <v>121.7</v>
      </c>
      <c r="D12" s="5"/>
      <c r="E12" s="29"/>
    </row>
    <row r="13" spans="1:7" ht="15" x14ac:dyDescent="0.25">
      <c r="A13" s="2" t="s">
        <v>29</v>
      </c>
      <c r="B13" s="19">
        <v>135.69999999999999</v>
      </c>
      <c r="D13" s="5"/>
      <c r="E13" s="29"/>
    </row>
    <row r="14" spans="1:7" ht="15" x14ac:dyDescent="0.25">
      <c r="A14" s="2" t="s">
        <v>30</v>
      </c>
      <c r="B14" s="19">
        <v>147.6</v>
      </c>
      <c r="D14" s="5"/>
      <c r="E14" s="29"/>
    </row>
    <row r="15" spans="1:7" ht="15" x14ac:dyDescent="0.25">
      <c r="A15" s="2" t="s">
        <v>31</v>
      </c>
      <c r="B15" s="19">
        <v>109.9</v>
      </c>
      <c r="D15" s="5"/>
      <c r="E15" s="29"/>
    </row>
    <row r="17" spans="1:3" x14ac:dyDescent="0.2">
      <c r="A17" s="2" t="s">
        <v>12</v>
      </c>
      <c r="B17" s="8">
        <v>93</v>
      </c>
      <c r="C17" s="3"/>
    </row>
    <row r="18" spans="1:3" x14ac:dyDescent="0.2">
      <c r="B18" s="8"/>
      <c r="C18" s="3"/>
    </row>
    <row r="20" spans="1:3" x14ac:dyDescent="0.2">
      <c r="A20" s="31" t="s">
        <v>56</v>
      </c>
    </row>
    <row r="21" spans="1:3" x14ac:dyDescent="0.2">
      <c r="C21" s="8"/>
    </row>
  </sheetData>
  <mergeCells count="1">
    <mergeCell ref="F1:G1"/>
  </mergeCells>
  <pageMargins left="0.7" right="0.7" top="0.78740157499999996" bottom="0.78740157499999996" header="0.3" footer="0.3"/>
  <pageSetup paperSize="9" scale="99" orientation="landscape" r:id="rId1"/>
  <headerFooter>
    <oddHeader>&amp;L&amp;G</oddHeader>
  </headerFooter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67A4F-04FD-4048-A595-8C72EE29FC26}">
  <dimension ref="A1:M42"/>
  <sheetViews>
    <sheetView zoomScaleNormal="100" workbookViewId="0">
      <selection activeCell="F32" sqref="F32"/>
    </sheetView>
  </sheetViews>
  <sheetFormatPr baseColWidth="10" defaultColWidth="0" defaultRowHeight="15" zeroHeight="1" x14ac:dyDescent="0.25"/>
  <cols>
    <col min="1" max="1" width="41.85546875" customWidth="1"/>
    <col min="2" max="2" width="17.85546875" customWidth="1"/>
    <col min="3" max="3" width="17.85546875" style="16" customWidth="1"/>
    <col min="4" max="4" width="17.85546875" customWidth="1"/>
    <col min="5" max="5" width="19" customWidth="1"/>
    <col min="6" max="6" width="12.7109375" customWidth="1"/>
    <col min="7" max="7" width="15.7109375" customWidth="1"/>
    <col min="8" max="8" width="27.42578125" customWidth="1"/>
    <col min="9" max="9" width="10.85546875" hidden="1" customWidth="1"/>
    <col min="10" max="13" width="0" hidden="1" customWidth="1"/>
    <col min="14" max="16384" width="11.5703125" hidden="1"/>
  </cols>
  <sheetData>
    <row r="1" spans="1:12" s="2" customFormat="1" ht="18" x14ac:dyDescent="0.25">
      <c r="A1" s="1" t="str">
        <f>+Stamm!A1</f>
        <v>Richtkalkulation 2025</v>
      </c>
      <c r="C1" s="5"/>
      <c r="G1" s="47"/>
      <c r="H1" s="47"/>
    </row>
    <row r="2" spans="1:12" s="2" customFormat="1" ht="7.9" customHeight="1" x14ac:dyDescent="0.2">
      <c r="C2" s="5"/>
    </row>
    <row r="3" spans="1:12" s="2" customFormat="1" ht="18" x14ac:dyDescent="0.25">
      <c r="A3" s="48" t="s">
        <v>54</v>
      </c>
      <c r="B3" s="48"/>
      <c r="C3" s="48"/>
      <c r="D3" s="48"/>
      <c r="E3" s="49"/>
      <c r="F3" s="49"/>
      <c r="G3" s="49"/>
    </row>
    <row r="4" spans="1:12" s="2" customFormat="1" ht="25.15" customHeight="1" x14ac:dyDescent="0.25">
      <c r="A4" s="48"/>
      <c r="B4" s="48"/>
      <c r="C4" s="48"/>
      <c r="D4" s="48"/>
      <c r="E4" s="17"/>
      <c r="F4" s="17"/>
    </row>
    <row r="5" spans="1:12" s="2" customFormat="1" x14ac:dyDescent="0.25">
      <c r="B5" s="9"/>
      <c r="C5" s="10"/>
      <c r="D5" s="11"/>
    </row>
    <row r="6" spans="1:12" s="2" customFormat="1" x14ac:dyDescent="0.25">
      <c r="A6" s="6" t="s">
        <v>0</v>
      </c>
      <c r="C6" s="5"/>
      <c r="D6" s="6"/>
      <c r="E6" s="6"/>
      <c r="F6" s="6"/>
      <c r="L6" s="12"/>
    </row>
    <row r="7" spans="1:12" s="2" customFormat="1" x14ac:dyDescent="0.25">
      <c r="A7" s="2" t="s">
        <v>33</v>
      </c>
      <c r="C7" s="5" t="s">
        <v>42</v>
      </c>
      <c r="H7" s="5"/>
      <c r="L7" s="12"/>
    </row>
    <row r="8" spans="1:12" s="2" customFormat="1" ht="14.25" x14ac:dyDescent="0.2">
      <c r="A8" s="2" t="s">
        <v>5</v>
      </c>
      <c r="C8" s="5">
        <v>30</v>
      </c>
      <c r="H8" s="8"/>
    </row>
    <row r="9" spans="1:12" s="2" customFormat="1" ht="14.25" x14ac:dyDescent="0.2">
      <c r="C9" s="5"/>
      <c r="H9" s="8"/>
    </row>
    <row r="10" spans="1:12" s="2" customFormat="1" ht="14.25" x14ac:dyDescent="0.2">
      <c r="A10" s="2" t="s">
        <v>4</v>
      </c>
      <c r="C10" s="13">
        <f>+Stamm!B17</f>
        <v>93</v>
      </c>
      <c r="H10" s="5"/>
    </row>
    <row r="11" spans="1:12" s="2" customFormat="1" ht="14.25" x14ac:dyDescent="0.2">
      <c r="C11" s="5"/>
      <c r="H11" s="14"/>
    </row>
    <row r="12" spans="1:12" s="2" customFormat="1" x14ac:dyDescent="0.25">
      <c r="A12" s="6" t="s">
        <v>6</v>
      </c>
      <c r="C12" s="5"/>
      <c r="E12" s="6"/>
      <c r="F12" s="6"/>
    </row>
    <row r="13" spans="1:12" s="2" customFormat="1" x14ac:dyDescent="0.25">
      <c r="A13" s="2" t="s">
        <v>16</v>
      </c>
      <c r="C13" s="18">
        <f>+Stamm!B14</f>
        <v>147.6</v>
      </c>
      <c r="E13" s="6"/>
      <c r="F13" s="6"/>
    </row>
    <row r="14" spans="1:12" s="2" customFormat="1" ht="14.25" x14ac:dyDescent="0.2">
      <c r="A14" s="2" t="s">
        <v>13</v>
      </c>
      <c r="C14" s="5">
        <v>55.56</v>
      </c>
      <c r="H14" s="5"/>
    </row>
    <row r="15" spans="1:12" s="2" customFormat="1" ht="14.25" x14ac:dyDescent="0.2">
      <c r="A15" s="2" t="s">
        <v>2</v>
      </c>
      <c r="C15" s="4">
        <v>0.95</v>
      </c>
      <c r="H15" s="5"/>
    </row>
    <row r="16" spans="1:12" s="2" customFormat="1" ht="14.25" x14ac:dyDescent="0.2">
      <c r="A16" s="2" t="s">
        <v>3</v>
      </c>
      <c r="C16" s="4">
        <v>1.02</v>
      </c>
      <c r="H16" s="14"/>
    </row>
    <row r="17" spans="1:9" s="2" customFormat="1" ht="14.25" x14ac:dyDescent="0.2">
      <c r="A17" s="2" t="s">
        <v>1</v>
      </c>
      <c r="C17" s="4">
        <v>1.1339999999999999</v>
      </c>
    </row>
    <row r="18" spans="1:9" s="2" customFormat="1" ht="14.25" x14ac:dyDescent="0.2">
      <c r="C18" s="5"/>
    </row>
    <row r="19" spans="1:9" s="2" customFormat="1" ht="19.5" x14ac:dyDescent="0.55000000000000004">
      <c r="A19" s="6" t="s">
        <v>32</v>
      </c>
      <c r="B19" s="6"/>
      <c r="C19" s="20">
        <f>+MROUND(C13*C15*C16*C17,0.05)</f>
        <v>162.20000000000002</v>
      </c>
      <c r="H19" s="3"/>
    </row>
    <row r="20" spans="1:9" s="2" customFormat="1" ht="15.6" customHeight="1" x14ac:dyDescent="0.55000000000000004">
      <c r="A20" s="6"/>
      <c r="C20" s="20"/>
    </row>
    <row r="21" spans="1:9" s="2" customFormat="1" ht="14.25" x14ac:dyDescent="0.2">
      <c r="C21" s="5"/>
    </row>
    <row r="22" spans="1:9" s="2" customFormat="1" ht="14.25" x14ac:dyDescent="0.2">
      <c r="B22" s="22" t="s">
        <v>7</v>
      </c>
      <c r="C22" s="23" t="s">
        <v>8</v>
      </c>
      <c r="D22" s="22" t="s">
        <v>9</v>
      </c>
    </row>
    <row r="23" spans="1:9" s="2" customFormat="1" ht="14.25" x14ac:dyDescent="0.2">
      <c r="A23" s="2" t="s">
        <v>17</v>
      </c>
      <c r="B23" s="32">
        <f>+C23*1.1</f>
        <v>1.2705000000000002</v>
      </c>
      <c r="C23" s="45">
        <v>1.155</v>
      </c>
      <c r="D23" s="34">
        <f>+C23*0.9</f>
        <v>1.0395000000000001</v>
      </c>
    </row>
    <row r="24" spans="1:9" s="2" customFormat="1" ht="14.25" x14ac:dyDescent="0.2">
      <c r="A24" s="24"/>
      <c r="B24" s="21"/>
      <c r="C24" s="21"/>
      <c r="D24" s="21"/>
    </row>
    <row r="25" spans="1:9" s="2" customFormat="1" x14ac:dyDescent="0.25">
      <c r="A25" s="6"/>
      <c r="C25" s="14"/>
      <c r="D25" s="6"/>
    </row>
    <row r="26" spans="1:9" s="2" customFormat="1" ht="14.25" x14ac:dyDescent="0.2">
      <c r="B26" s="22" t="s">
        <v>7</v>
      </c>
      <c r="C26" s="23" t="s">
        <v>8</v>
      </c>
      <c r="D26" s="22" t="s">
        <v>9</v>
      </c>
    </row>
    <row r="27" spans="1:9" s="2" customFormat="1" ht="14.25" x14ac:dyDescent="0.2">
      <c r="A27" s="2" t="s">
        <v>10</v>
      </c>
      <c r="B27" s="36">
        <f>1/B23</f>
        <v>0.78709169618260511</v>
      </c>
      <c r="C27" s="37">
        <f>1/C23</f>
        <v>0.86580086580086579</v>
      </c>
      <c r="D27" s="38">
        <f>1/D23</f>
        <v>0.96200096200096197</v>
      </c>
    </row>
    <row r="28" spans="1:9" s="2" customFormat="1" ht="14.25" x14ac:dyDescent="0.2">
      <c r="A28" s="24"/>
      <c r="B28" s="35"/>
      <c r="C28" s="35"/>
      <c r="D28" s="35"/>
      <c r="G28" s="15"/>
    </row>
    <row r="29" spans="1:9" s="2" customFormat="1" ht="14.25" x14ac:dyDescent="0.2">
      <c r="C29" s="5"/>
    </row>
    <row r="30" spans="1:9" s="2" customFormat="1" ht="14.25" x14ac:dyDescent="0.2">
      <c r="B30" s="22" t="s">
        <v>7</v>
      </c>
      <c r="C30" s="23" t="s">
        <v>8</v>
      </c>
      <c r="D30" s="22" t="s">
        <v>9</v>
      </c>
      <c r="H30" s="15"/>
      <c r="I30" s="15"/>
    </row>
    <row r="31" spans="1:9" s="2" customFormat="1" ht="14.25" x14ac:dyDescent="0.2">
      <c r="A31" s="2" t="s">
        <v>14</v>
      </c>
      <c r="B31" s="26">
        <f>MROUND(B23*C10,0.05)</f>
        <v>118.15</v>
      </c>
      <c r="C31" s="40">
        <f>MROUND(C23*C10,0.05)</f>
        <v>107.4</v>
      </c>
      <c r="D31" s="28">
        <f>MROUND(D23*C10,0.05)</f>
        <v>96.65</v>
      </c>
      <c r="H31" s="15"/>
      <c r="I31" s="15"/>
    </row>
    <row r="32" spans="1:9" s="2" customFormat="1" ht="14.25" x14ac:dyDescent="0.2">
      <c r="A32" s="24"/>
      <c r="B32" s="39"/>
      <c r="C32" s="39"/>
      <c r="D32" s="39"/>
      <c r="H32" s="15"/>
      <c r="I32" s="15"/>
    </row>
    <row r="33" spans="1:8" s="2" customFormat="1" ht="14.25" hidden="1" x14ac:dyDescent="0.2">
      <c r="C33" s="5"/>
    </row>
    <row r="34" spans="1:8" s="2" customFormat="1" ht="14.25" hidden="1" x14ac:dyDescent="0.2">
      <c r="C34" s="5"/>
    </row>
    <row r="35" spans="1:8" s="2" customFormat="1" ht="14.25" x14ac:dyDescent="0.2">
      <c r="C35" s="5"/>
    </row>
    <row r="36" spans="1:8" s="2" customFormat="1" ht="15.75" thickBot="1" x14ac:dyDescent="0.3">
      <c r="A36" s="6"/>
      <c r="B36" s="22" t="s">
        <v>7</v>
      </c>
      <c r="C36" s="23" t="s">
        <v>8</v>
      </c>
      <c r="D36" s="22" t="s">
        <v>9</v>
      </c>
    </row>
    <row r="37" spans="1:8" s="2" customFormat="1" ht="15.75" thickBot="1" x14ac:dyDescent="0.3">
      <c r="A37" s="6" t="s">
        <v>11</v>
      </c>
      <c r="B37" s="42">
        <f>+C19+B31</f>
        <v>280.35000000000002</v>
      </c>
      <c r="C37" s="43">
        <f>+C19+C31</f>
        <v>269.60000000000002</v>
      </c>
      <c r="D37" s="44">
        <f>+C19+D31</f>
        <v>258.85000000000002</v>
      </c>
    </row>
    <row r="38" spans="1:8" s="2" customFormat="1" x14ac:dyDescent="0.25">
      <c r="A38" s="24"/>
      <c r="B38" s="41"/>
      <c r="C38" s="41"/>
      <c r="D38" s="41"/>
    </row>
    <row r="39" spans="1:8" s="2" customFormat="1" x14ac:dyDescent="0.25">
      <c r="A39" s="24"/>
      <c r="B39" s="41"/>
      <c r="C39" s="41"/>
      <c r="D39" s="41"/>
    </row>
    <row r="40" spans="1:8" s="2" customFormat="1" ht="12.6" customHeight="1" x14ac:dyDescent="0.2">
      <c r="A40" s="15" t="s">
        <v>18</v>
      </c>
    </row>
    <row r="41" spans="1:8" ht="14.45" customHeight="1" x14ac:dyDescent="0.25">
      <c r="A41" s="2" t="s">
        <v>21</v>
      </c>
      <c r="B41" s="26">
        <f>+MROUND(C41*1.1,0.05)</f>
        <v>34.800000000000004</v>
      </c>
      <c r="C41" s="27">
        <v>31.65</v>
      </c>
      <c r="D41" s="28">
        <f>+MROUND(C41*0.9,0.05)</f>
        <v>28.5</v>
      </c>
      <c r="G41" s="25"/>
    </row>
    <row r="42" spans="1:8" ht="14.45" customHeight="1" x14ac:dyDescent="0.25">
      <c r="A42" s="46" t="s">
        <v>45</v>
      </c>
      <c r="H42" s="30" t="str">
        <f>+Stamm!A20</f>
        <v>03.02.2025 TS/cat</v>
      </c>
    </row>
  </sheetData>
  <mergeCells count="3">
    <mergeCell ref="G1:H1"/>
    <mergeCell ref="A3:D4"/>
    <mergeCell ref="E3:G3"/>
  </mergeCells>
  <pageMargins left="0.7" right="0.7" top="0.78740157499999996" bottom="0.78740157499999996" header="0.3" footer="0.3"/>
  <pageSetup paperSize="9" scale="51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6847E-D4E2-4ABE-BA77-365C5ECD571D}">
  <dimension ref="A1:M42"/>
  <sheetViews>
    <sheetView zoomScaleNormal="100" workbookViewId="0">
      <selection activeCell="G17" sqref="G17"/>
    </sheetView>
  </sheetViews>
  <sheetFormatPr baseColWidth="10" defaultColWidth="0" defaultRowHeight="15" zeroHeight="1" x14ac:dyDescent="0.25"/>
  <cols>
    <col min="1" max="1" width="41.85546875" customWidth="1"/>
    <col min="2" max="2" width="17.85546875" customWidth="1"/>
    <col min="3" max="3" width="17.85546875" style="16" customWidth="1"/>
    <col min="4" max="4" width="17.85546875" customWidth="1"/>
    <col min="5" max="5" width="19" customWidth="1"/>
    <col min="6" max="6" width="12.7109375" customWidth="1"/>
    <col min="7" max="7" width="15.7109375" customWidth="1"/>
    <col min="8" max="8" width="27.42578125" customWidth="1"/>
    <col min="9" max="9" width="10.85546875" hidden="1" customWidth="1"/>
    <col min="10" max="13" width="0" hidden="1" customWidth="1"/>
    <col min="14" max="16384" width="11.5703125" hidden="1"/>
  </cols>
  <sheetData>
    <row r="1" spans="1:12" s="2" customFormat="1" ht="18" x14ac:dyDescent="0.25">
      <c r="A1" s="1" t="str">
        <f>+Stamm!A1</f>
        <v>Richtkalkulation 2025</v>
      </c>
      <c r="C1" s="5"/>
      <c r="G1" s="47"/>
      <c r="H1" s="47"/>
    </row>
    <row r="2" spans="1:12" s="2" customFormat="1" ht="7.9" customHeight="1" x14ac:dyDescent="0.2">
      <c r="C2" s="5"/>
    </row>
    <row r="3" spans="1:12" s="2" customFormat="1" ht="18" x14ac:dyDescent="0.25">
      <c r="A3" s="48" t="s">
        <v>55</v>
      </c>
      <c r="B3" s="48"/>
      <c r="C3" s="48"/>
      <c r="D3" s="48"/>
      <c r="E3" s="49"/>
      <c r="F3" s="49"/>
      <c r="G3" s="49"/>
    </row>
    <row r="4" spans="1:12" s="2" customFormat="1" ht="25.15" customHeight="1" x14ac:dyDescent="0.25">
      <c r="A4" s="48"/>
      <c r="B4" s="48"/>
      <c r="C4" s="48"/>
      <c r="D4" s="48"/>
      <c r="E4" s="17"/>
      <c r="F4" s="17"/>
    </row>
    <row r="5" spans="1:12" s="2" customFormat="1" x14ac:dyDescent="0.25">
      <c r="B5" s="9"/>
      <c r="C5" s="10"/>
      <c r="D5" s="11"/>
    </row>
    <row r="6" spans="1:12" s="2" customFormat="1" x14ac:dyDescent="0.25">
      <c r="A6" s="6" t="s">
        <v>0</v>
      </c>
      <c r="C6" s="5"/>
      <c r="D6" s="6"/>
      <c r="E6" s="6"/>
      <c r="F6" s="6"/>
      <c r="L6" s="12"/>
    </row>
    <row r="7" spans="1:12" s="2" customFormat="1" x14ac:dyDescent="0.25">
      <c r="A7" s="2" t="s">
        <v>33</v>
      </c>
      <c r="C7" s="5" t="s">
        <v>37</v>
      </c>
      <c r="H7" s="5"/>
      <c r="L7" s="12"/>
    </row>
    <row r="8" spans="1:12" s="2" customFormat="1" ht="14.25" x14ac:dyDescent="0.2">
      <c r="A8" s="2" t="s">
        <v>5</v>
      </c>
      <c r="C8" s="5">
        <v>85</v>
      </c>
      <c r="H8" s="8"/>
    </row>
    <row r="9" spans="1:12" s="2" customFormat="1" ht="14.25" x14ac:dyDescent="0.2">
      <c r="C9" s="5"/>
      <c r="H9" s="8"/>
    </row>
    <row r="10" spans="1:12" s="2" customFormat="1" ht="14.25" x14ac:dyDescent="0.2">
      <c r="A10" s="2" t="s">
        <v>4</v>
      </c>
      <c r="C10" s="13">
        <f>+Stamm!B17</f>
        <v>93</v>
      </c>
      <c r="H10" s="5"/>
    </row>
    <row r="11" spans="1:12" s="2" customFormat="1" ht="14.25" x14ac:dyDescent="0.2">
      <c r="C11" s="5"/>
      <c r="H11" s="14"/>
    </row>
    <row r="12" spans="1:12" s="2" customFormat="1" x14ac:dyDescent="0.25">
      <c r="A12" s="6" t="s">
        <v>6</v>
      </c>
      <c r="C12" s="5"/>
      <c r="E12" s="6"/>
      <c r="F12" s="6"/>
    </row>
    <row r="13" spans="1:12" s="2" customFormat="1" x14ac:dyDescent="0.25">
      <c r="A13" s="2" t="s">
        <v>16</v>
      </c>
      <c r="C13" s="18">
        <f>+Stamm!B15</f>
        <v>109.9</v>
      </c>
      <c r="E13" s="6"/>
      <c r="F13" s="6"/>
    </row>
    <row r="14" spans="1:12" s="2" customFormat="1" ht="14.25" x14ac:dyDescent="0.2">
      <c r="A14" s="2" t="s">
        <v>13</v>
      </c>
      <c r="C14" s="5">
        <v>19.61</v>
      </c>
      <c r="H14" s="5"/>
    </row>
    <row r="15" spans="1:12" s="2" customFormat="1" ht="14.25" x14ac:dyDescent="0.2">
      <c r="A15" s="2" t="s">
        <v>2</v>
      </c>
      <c r="C15" s="4">
        <v>0.95</v>
      </c>
      <c r="H15" s="5"/>
    </row>
    <row r="16" spans="1:12" s="2" customFormat="1" ht="14.25" x14ac:dyDescent="0.2">
      <c r="A16" s="2" t="s">
        <v>3</v>
      </c>
      <c r="C16" s="4">
        <v>1.02</v>
      </c>
      <c r="H16" s="14"/>
    </row>
    <row r="17" spans="1:9" s="2" customFormat="1" ht="14.25" x14ac:dyDescent="0.2">
      <c r="A17" s="2" t="s">
        <v>1</v>
      </c>
      <c r="C17" s="4">
        <v>1.1339999999999999</v>
      </c>
    </row>
    <row r="18" spans="1:9" s="2" customFormat="1" ht="14.25" x14ac:dyDescent="0.2">
      <c r="C18" s="5"/>
    </row>
    <row r="19" spans="1:9" s="2" customFormat="1" ht="19.5" x14ac:dyDescent="0.55000000000000004">
      <c r="A19" s="6" t="s">
        <v>32</v>
      </c>
      <c r="B19" s="6"/>
      <c r="C19" s="20">
        <f>+MROUND(C13*C15*C16*C17,0.05)</f>
        <v>120.75</v>
      </c>
      <c r="H19" s="3"/>
    </row>
    <row r="20" spans="1:9" s="2" customFormat="1" ht="15.6" customHeight="1" x14ac:dyDescent="0.55000000000000004">
      <c r="A20" s="6"/>
      <c r="C20" s="20"/>
    </row>
    <row r="21" spans="1:9" s="2" customFormat="1" ht="14.25" x14ac:dyDescent="0.2">
      <c r="C21" s="5"/>
    </row>
    <row r="22" spans="1:9" s="2" customFormat="1" ht="14.25" x14ac:dyDescent="0.2">
      <c r="B22" s="22" t="s">
        <v>7</v>
      </c>
      <c r="C22" s="23" t="s">
        <v>8</v>
      </c>
      <c r="D22" s="22" t="s">
        <v>9</v>
      </c>
    </row>
    <row r="23" spans="1:9" s="2" customFormat="1" ht="14.25" x14ac:dyDescent="0.2">
      <c r="A23" s="2" t="s">
        <v>17</v>
      </c>
      <c r="B23" s="32">
        <f>+C23*1.1</f>
        <v>0.64019999999999999</v>
      </c>
      <c r="C23" s="45">
        <v>0.58199999999999996</v>
      </c>
      <c r="D23" s="34">
        <f>+C23*0.9</f>
        <v>0.52379999999999993</v>
      </c>
    </row>
    <row r="24" spans="1:9" s="2" customFormat="1" ht="14.25" x14ac:dyDescent="0.2">
      <c r="A24" s="24"/>
      <c r="B24" s="21"/>
      <c r="C24" s="21"/>
      <c r="D24" s="21"/>
    </row>
    <row r="25" spans="1:9" s="2" customFormat="1" x14ac:dyDescent="0.25">
      <c r="A25" s="6"/>
      <c r="C25" s="14"/>
      <c r="D25" s="6"/>
    </row>
    <row r="26" spans="1:9" s="2" customFormat="1" ht="14.25" x14ac:dyDescent="0.2">
      <c r="B26" s="22" t="s">
        <v>7</v>
      </c>
      <c r="C26" s="23" t="s">
        <v>8</v>
      </c>
      <c r="D26" s="22" t="s">
        <v>9</v>
      </c>
    </row>
    <row r="27" spans="1:9" s="2" customFormat="1" ht="14.25" x14ac:dyDescent="0.2">
      <c r="A27" s="2" t="s">
        <v>10</v>
      </c>
      <c r="B27" s="36">
        <f>1/B23</f>
        <v>1.5620118712902218</v>
      </c>
      <c r="C27" s="37">
        <f>1/C23</f>
        <v>1.7182130584192441</v>
      </c>
      <c r="D27" s="38">
        <f>1/D23</f>
        <v>1.9091256204658269</v>
      </c>
    </row>
    <row r="28" spans="1:9" s="2" customFormat="1" ht="14.25" x14ac:dyDescent="0.2">
      <c r="A28" s="24"/>
      <c r="B28" s="35"/>
      <c r="C28" s="35"/>
      <c r="D28" s="35"/>
      <c r="G28" s="15"/>
    </row>
    <row r="29" spans="1:9" s="2" customFormat="1" ht="14.25" x14ac:dyDescent="0.2">
      <c r="C29" s="5"/>
    </row>
    <row r="30" spans="1:9" s="2" customFormat="1" ht="14.25" x14ac:dyDescent="0.2">
      <c r="B30" s="22" t="s">
        <v>7</v>
      </c>
      <c r="C30" s="23" t="s">
        <v>8</v>
      </c>
      <c r="D30" s="22" t="s">
        <v>9</v>
      </c>
      <c r="H30" s="15"/>
      <c r="I30" s="15"/>
    </row>
    <row r="31" spans="1:9" s="2" customFormat="1" ht="14.25" x14ac:dyDescent="0.2">
      <c r="A31" s="2" t="s">
        <v>14</v>
      </c>
      <c r="B31" s="26">
        <f>MROUND(B23*C10,0.05)</f>
        <v>59.550000000000004</v>
      </c>
      <c r="C31" s="40">
        <f>MROUND(C23*C10,0.05)</f>
        <v>54.150000000000006</v>
      </c>
      <c r="D31" s="28">
        <f>MROUND(D23*C10,0.05)</f>
        <v>48.7</v>
      </c>
      <c r="H31" s="15"/>
      <c r="I31" s="15"/>
    </row>
    <row r="32" spans="1:9" s="2" customFormat="1" ht="14.25" x14ac:dyDescent="0.2">
      <c r="A32" s="24"/>
      <c r="B32" s="39"/>
      <c r="C32" s="39"/>
      <c r="D32" s="39"/>
      <c r="H32" s="15"/>
      <c r="I32" s="15"/>
    </row>
    <row r="33" spans="1:8" s="2" customFormat="1" ht="14.25" hidden="1" x14ac:dyDescent="0.2">
      <c r="C33" s="5"/>
    </row>
    <row r="34" spans="1:8" s="2" customFormat="1" ht="14.25" hidden="1" x14ac:dyDescent="0.2">
      <c r="C34" s="5"/>
    </row>
    <row r="35" spans="1:8" s="2" customFormat="1" ht="14.25" x14ac:dyDescent="0.2">
      <c r="C35" s="5"/>
    </row>
    <row r="36" spans="1:8" s="2" customFormat="1" ht="15.75" thickBot="1" x14ac:dyDescent="0.3">
      <c r="A36" s="6"/>
      <c r="B36" s="22" t="s">
        <v>7</v>
      </c>
      <c r="C36" s="23" t="s">
        <v>8</v>
      </c>
      <c r="D36" s="22" t="s">
        <v>9</v>
      </c>
    </row>
    <row r="37" spans="1:8" s="2" customFormat="1" ht="15.75" thickBot="1" x14ac:dyDescent="0.3">
      <c r="A37" s="6" t="s">
        <v>11</v>
      </c>
      <c r="B37" s="42">
        <f>+C19+B31</f>
        <v>180.3</v>
      </c>
      <c r="C37" s="43">
        <f>+C19+C31</f>
        <v>174.9</v>
      </c>
      <c r="D37" s="44">
        <f>+C19+D31</f>
        <v>169.45</v>
      </c>
    </row>
    <row r="38" spans="1:8" s="2" customFormat="1" x14ac:dyDescent="0.25">
      <c r="A38" s="24"/>
      <c r="B38" s="41"/>
      <c r="C38" s="41"/>
      <c r="D38" s="41"/>
    </row>
    <row r="39" spans="1:8" s="2" customFormat="1" x14ac:dyDescent="0.25">
      <c r="A39" s="24"/>
      <c r="B39" s="41"/>
      <c r="C39" s="41"/>
      <c r="D39" s="41"/>
    </row>
    <row r="40" spans="1:8" s="2" customFormat="1" ht="12.6" customHeight="1" x14ac:dyDescent="0.2">
      <c r="A40" s="15" t="s">
        <v>18</v>
      </c>
    </row>
    <row r="41" spans="1:8" ht="14.45" customHeight="1" x14ac:dyDescent="0.25">
      <c r="A41" s="2" t="s">
        <v>43</v>
      </c>
      <c r="B41" s="26">
        <f>+MROUND(C41*1.1,0.05)</f>
        <v>41.800000000000004</v>
      </c>
      <c r="C41" s="27">
        <v>38</v>
      </c>
      <c r="D41" s="28">
        <f>+MROUND(C41*0.9,0.05)</f>
        <v>34.200000000000003</v>
      </c>
      <c r="G41" s="25"/>
    </row>
    <row r="42" spans="1:8" ht="14.45" customHeight="1" x14ac:dyDescent="0.25">
      <c r="A42" s="46" t="s">
        <v>45</v>
      </c>
      <c r="H42" s="30" t="str">
        <f>+Stamm!A20</f>
        <v>03.02.2025 TS/cat</v>
      </c>
    </row>
  </sheetData>
  <mergeCells count="3">
    <mergeCell ref="G1:H1"/>
    <mergeCell ref="A3:D4"/>
    <mergeCell ref="E3:G3"/>
  </mergeCells>
  <pageMargins left="0.7" right="0.7" top="0.78740157499999996" bottom="0.78740157499999996" header="0.3" footer="0.3"/>
  <pageSetup paperSize="9" scale="5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2C4AE-0908-4D2D-BBAA-068BFBF386F0}">
  <dimension ref="A1:M42"/>
  <sheetViews>
    <sheetView tabSelected="1" zoomScaleNormal="100" workbookViewId="0">
      <selection activeCell="H21" sqref="H21"/>
    </sheetView>
  </sheetViews>
  <sheetFormatPr baseColWidth="10" defaultColWidth="0" defaultRowHeight="0" customHeight="1" zeroHeight="1" x14ac:dyDescent="0.25"/>
  <cols>
    <col min="1" max="1" width="41.85546875" customWidth="1"/>
    <col min="2" max="2" width="17.85546875" customWidth="1"/>
    <col min="3" max="3" width="17.85546875" style="16" customWidth="1"/>
    <col min="4" max="4" width="17.85546875" customWidth="1"/>
    <col min="5" max="5" width="19" customWidth="1"/>
    <col min="6" max="6" width="12.7109375" customWidth="1"/>
    <col min="7" max="7" width="15.7109375" customWidth="1"/>
    <col min="8" max="8" width="27.42578125" customWidth="1"/>
    <col min="9" max="9" width="10.85546875" hidden="1" customWidth="1"/>
    <col min="10" max="13" width="0" hidden="1" customWidth="1"/>
    <col min="14" max="16384" width="11.5703125" hidden="1"/>
  </cols>
  <sheetData>
    <row r="1" spans="1:12" s="2" customFormat="1" ht="18" x14ac:dyDescent="0.25">
      <c r="A1" s="1" t="str">
        <f>+Stamm!A1</f>
        <v>Richtkalkulation 2025</v>
      </c>
      <c r="C1" s="5"/>
      <c r="G1" s="47"/>
      <c r="H1" s="47"/>
    </row>
    <row r="2" spans="1:12" s="2" customFormat="1" ht="7.9" customHeight="1" x14ac:dyDescent="0.2">
      <c r="C2" s="5"/>
    </row>
    <row r="3" spans="1:12" s="2" customFormat="1" ht="18" x14ac:dyDescent="0.25">
      <c r="A3" s="48" t="s">
        <v>46</v>
      </c>
      <c r="B3" s="48"/>
      <c r="C3" s="48"/>
      <c r="D3" s="48"/>
      <c r="E3" s="49"/>
      <c r="F3" s="49"/>
      <c r="G3" s="49"/>
    </row>
    <row r="4" spans="1:12" s="2" customFormat="1" ht="25.15" customHeight="1" x14ac:dyDescent="0.25">
      <c r="A4" s="48"/>
      <c r="B4" s="48"/>
      <c r="C4" s="48"/>
      <c r="D4" s="48"/>
      <c r="E4" s="17"/>
      <c r="F4" s="17"/>
    </row>
    <row r="5" spans="1:12" s="2" customFormat="1" ht="15" x14ac:dyDescent="0.25">
      <c r="B5" s="9"/>
      <c r="C5" s="10"/>
      <c r="D5" s="11"/>
    </row>
    <row r="6" spans="1:12" s="2" customFormat="1" ht="15" x14ac:dyDescent="0.25">
      <c r="A6" s="6" t="s">
        <v>0</v>
      </c>
      <c r="C6" s="5"/>
      <c r="D6" s="6"/>
      <c r="E6" s="6"/>
      <c r="F6" s="6"/>
      <c r="L6" s="12"/>
    </row>
    <row r="7" spans="1:12" s="2" customFormat="1" ht="15" x14ac:dyDescent="0.25">
      <c r="A7" s="2" t="s">
        <v>33</v>
      </c>
      <c r="C7" s="5" t="s">
        <v>34</v>
      </c>
      <c r="H7" s="5"/>
      <c r="L7" s="12"/>
    </row>
    <row r="8" spans="1:12" s="2" customFormat="1" ht="14.25" x14ac:dyDescent="0.2">
      <c r="A8" s="2" t="s">
        <v>5</v>
      </c>
      <c r="C8" s="5">
        <v>135</v>
      </c>
      <c r="H8" s="8"/>
    </row>
    <row r="9" spans="1:12" s="2" customFormat="1" ht="14.25" x14ac:dyDescent="0.2">
      <c r="C9" s="5"/>
      <c r="H9" s="8"/>
    </row>
    <row r="10" spans="1:12" s="2" customFormat="1" ht="14.25" x14ac:dyDescent="0.2">
      <c r="A10" s="2" t="s">
        <v>4</v>
      </c>
      <c r="C10" s="13">
        <f>+Stamm!B17</f>
        <v>93</v>
      </c>
      <c r="H10" s="5"/>
    </row>
    <row r="11" spans="1:12" s="2" customFormat="1" ht="14.25" x14ac:dyDescent="0.2">
      <c r="C11" s="5"/>
      <c r="H11" s="14"/>
    </row>
    <row r="12" spans="1:12" s="2" customFormat="1" ht="15" x14ac:dyDescent="0.25">
      <c r="A12" s="6" t="s">
        <v>6</v>
      </c>
      <c r="C12" s="5"/>
      <c r="E12" s="6"/>
      <c r="F12" s="6"/>
    </row>
    <row r="13" spans="1:12" s="2" customFormat="1" ht="15" x14ac:dyDescent="0.25">
      <c r="A13" s="2" t="s">
        <v>16</v>
      </c>
      <c r="C13" s="18">
        <f>+Stamm!B6</f>
        <v>90.6</v>
      </c>
      <c r="E13" s="6"/>
      <c r="F13" s="6"/>
    </row>
    <row r="14" spans="1:12" s="2" customFormat="1" ht="14.25" x14ac:dyDescent="0.2">
      <c r="A14" s="2" t="s">
        <v>13</v>
      </c>
      <c r="C14" s="5">
        <v>8.23</v>
      </c>
      <c r="H14" s="5"/>
    </row>
    <row r="15" spans="1:12" s="2" customFormat="1" ht="14.25" x14ac:dyDescent="0.2">
      <c r="A15" s="2" t="s">
        <v>2</v>
      </c>
      <c r="C15" s="4">
        <v>0.95</v>
      </c>
      <c r="H15" s="5"/>
    </row>
    <row r="16" spans="1:12" s="2" customFormat="1" ht="14.25" x14ac:dyDescent="0.2">
      <c r="A16" s="2" t="s">
        <v>3</v>
      </c>
      <c r="C16" s="4">
        <v>1.02</v>
      </c>
      <c r="H16" s="14"/>
    </row>
    <row r="17" spans="1:9" s="2" customFormat="1" ht="14.25" x14ac:dyDescent="0.2">
      <c r="A17" s="2" t="s">
        <v>1</v>
      </c>
      <c r="C17" s="4">
        <v>1.1339999999999999</v>
      </c>
    </row>
    <row r="18" spans="1:9" s="2" customFormat="1" ht="14.25" x14ac:dyDescent="0.2">
      <c r="C18" s="5"/>
    </row>
    <row r="19" spans="1:9" s="2" customFormat="1" ht="19.5" x14ac:dyDescent="0.55000000000000004">
      <c r="A19" s="6" t="s">
        <v>32</v>
      </c>
      <c r="B19" s="6"/>
      <c r="C19" s="20">
        <f>+MROUND(C13*C15*C16*C17,0.05)</f>
        <v>99.550000000000011</v>
      </c>
      <c r="H19" s="3"/>
    </row>
    <row r="20" spans="1:9" s="2" customFormat="1" ht="15.6" customHeight="1" x14ac:dyDescent="0.55000000000000004">
      <c r="A20" s="6"/>
      <c r="C20" s="20"/>
    </row>
    <row r="21" spans="1:9" s="2" customFormat="1" ht="14.25" x14ac:dyDescent="0.2">
      <c r="C21" s="5"/>
    </row>
    <row r="22" spans="1:9" s="2" customFormat="1" ht="14.25" x14ac:dyDescent="0.2">
      <c r="B22" s="22" t="s">
        <v>7</v>
      </c>
      <c r="C22" s="23" t="s">
        <v>8</v>
      </c>
      <c r="D22" s="22" t="s">
        <v>9</v>
      </c>
    </row>
    <row r="23" spans="1:9" s="2" customFormat="1" ht="14.25" x14ac:dyDescent="0.2">
      <c r="A23" s="2" t="s">
        <v>17</v>
      </c>
      <c r="B23" s="32">
        <f>+C23*1.1</f>
        <v>0.40700000000000003</v>
      </c>
      <c r="C23" s="45">
        <v>0.37</v>
      </c>
      <c r="D23" s="34">
        <f>+C23*0.9</f>
        <v>0.33300000000000002</v>
      </c>
    </row>
    <row r="24" spans="1:9" s="2" customFormat="1" ht="14.25" x14ac:dyDescent="0.2">
      <c r="A24" s="24"/>
      <c r="B24" s="21"/>
      <c r="C24" s="21"/>
      <c r="D24" s="21"/>
    </row>
    <row r="25" spans="1:9" s="2" customFormat="1" ht="15" x14ac:dyDescent="0.25">
      <c r="A25" s="6"/>
      <c r="C25" s="14"/>
      <c r="D25" s="6"/>
    </row>
    <row r="26" spans="1:9" s="2" customFormat="1" ht="14.25" x14ac:dyDescent="0.2">
      <c r="B26" s="22" t="s">
        <v>7</v>
      </c>
      <c r="C26" s="23" t="s">
        <v>8</v>
      </c>
      <c r="D26" s="22" t="s">
        <v>9</v>
      </c>
    </row>
    <row r="27" spans="1:9" s="2" customFormat="1" ht="14.25" x14ac:dyDescent="0.2">
      <c r="A27" s="2" t="s">
        <v>10</v>
      </c>
      <c r="B27" s="36">
        <f>1/B23</f>
        <v>2.4570024570024569</v>
      </c>
      <c r="C27" s="37">
        <f>1/C23</f>
        <v>2.7027027027027026</v>
      </c>
      <c r="D27" s="38">
        <f>1/D23</f>
        <v>3.0030030030030028</v>
      </c>
    </row>
    <row r="28" spans="1:9" s="2" customFormat="1" ht="14.25" x14ac:dyDescent="0.2">
      <c r="A28" s="24"/>
      <c r="B28" s="35"/>
      <c r="C28" s="35"/>
      <c r="D28" s="35"/>
      <c r="G28" s="15"/>
    </row>
    <row r="29" spans="1:9" s="2" customFormat="1" ht="14.25" x14ac:dyDescent="0.2">
      <c r="C29" s="5"/>
    </row>
    <row r="30" spans="1:9" s="2" customFormat="1" ht="14.25" x14ac:dyDescent="0.2">
      <c r="B30" s="22" t="s">
        <v>7</v>
      </c>
      <c r="C30" s="23" t="s">
        <v>8</v>
      </c>
      <c r="D30" s="22" t="s">
        <v>9</v>
      </c>
      <c r="H30" s="15"/>
      <c r="I30" s="15"/>
    </row>
    <row r="31" spans="1:9" s="2" customFormat="1" ht="14.25" x14ac:dyDescent="0.2">
      <c r="A31" s="2" t="s">
        <v>14</v>
      </c>
      <c r="B31" s="26">
        <f>MROUND(B23*C10,0.05)</f>
        <v>37.85</v>
      </c>
      <c r="C31" s="40">
        <f>MROUND(C23*C10,0.05)</f>
        <v>34.4</v>
      </c>
      <c r="D31" s="28">
        <f>MROUND(D23*C10,0.05)</f>
        <v>30.950000000000003</v>
      </c>
      <c r="H31" s="15"/>
      <c r="I31" s="15"/>
    </row>
    <row r="32" spans="1:9" s="2" customFormat="1" ht="14.25" x14ac:dyDescent="0.2">
      <c r="A32" s="24"/>
      <c r="B32" s="39"/>
      <c r="C32" s="39"/>
      <c r="D32" s="39"/>
      <c r="H32" s="15"/>
      <c r="I32" s="15"/>
    </row>
    <row r="33" spans="1:8" s="2" customFormat="1" ht="14.25" hidden="1" x14ac:dyDescent="0.2">
      <c r="C33" s="5"/>
    </row>
    <row r="34" spans="1:8" s="2" customFormat="1" ht="14.25" hidden="1" x14ac:dyDescent="0.2">
      <c r="C34" s="5"/>
    </row>
    <row r="35" spans="1:8" s="2" customFormat="1" ht="14.25" x14ac:dyDescent="0.2">
      <c r="C35" s="5"/>
    </row>
    <row r="36" spans="1:8" s="2" customFormat="1" ht="15.75" thickBot="1" x14ac:dyDescent="0.3">
      <c r="A36" s="6"/>
      <c r="B36" s="22" t="s">
        <v>7</v>
      </c>
      <c r="C36" s="23" t="s">
        <v>8</v>
      </c>
      <c r="D36" s="22" t="s">
        <v>9</v>
      </c>
    </row>
    <row r="37" spans="1:8" s="2" customFormat="1" ht="15.75" thickBot="1" x14ac:dyDescent="0.3">
      <c r="A37" s="6" t="s">
        <v>11</v>
      </c>
      <c r="B37" s="42">
        <f>+C19+B31</f>
        <v>137.4</v>
      </c>
      <c r="C37" s="43">
        <f>+C19+C31</f>
        <v>133.95000000000002</v>
      </c>
      <c r="D37" s="44">
        <f>+C19+D31</f>
        <v>130.5</v>
      </c>
    </row>
    <row r="38" spans="1:8" s="2" customFormat="1" ht="15" x14ac:dyDescent="0.25">
      <c r="A38" s="24"/>
      <c r="B38" s="41"/>
      <c r="C38" s="41"/>
      <c r="D38" s="41"/>
    </row>
    <row r="39" spans="1:8" s="2" customFormat="1" ht="15" x14ac:dyDescent="0.25">
      <c r="A39" s="24"/>
      <c r="B39" s="41"/>
      <c r="C39" s="41"/>
      <c r="D39" s="41"/>
    </row>
    <row r="40" spans="1:8" s="2" customFormat="1" ht="12.6" customHeight="1" x14ac:dyDescent="0.2">
      <c r="A40" s="15" t="s">
        <v>18</v>
      </c>
    </row>
    <row r="41" spans="1:8" ht="14.45" customHeight="1" x14ac:dyDescent="0.25">
      <c r="A41" s="2" t="s">
        <v>21</v>
      </c>
      <c r="B41" s="26">
        <f>+MROUND(C41*1.1,0.05)</f>
        <v>23.200000000000003</v>
      </c>
      <c r="C41" s="27">
        <v>21.1</v>
      </c>
      <c r="D41" s="28">
        <f>+MROUND(C41*0.9,0.05)</f>
        <v>19</v>
      </c>
      <c r="G41" s="25"/>
    </row>
    <row r="42" spans="1:8" ht="14.45" customHeight="1" x14ac:dyDescent="0.25">
      <c r="A42" s="46" t="s">
        <v>45</v>
      </c>
      <c r="H42" s="30" t="str">
        <f>+Stamm!A20</f>
        <v>03.02.2025 TS/cat</v>
      </c>
    </row>
  </sheetData>
  <mergeCells count="3">
    <mergeCell ref="G1:H1"/>
    <mergeCell ref="A3:D4"/>
    <mergeCell ref="E3:G3"/>
  </mergeCells>
  <pageMargins left="0.7" right="0.7" top="0.78740157499999996" bottom="0.78740157499999996" header="0.3" footer="0.3"/>
  <pageSetup paperSize="9" scale="7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9B0D5-2D08-42DF-94E3-9640D5CEB9C0}">
  <dimension ref="A1:M42"/>
  <sheetViews>
    <sheetView zoomScaleNormal="100" workbookViewId="0">
      <selection activeCell="G32" sqref="G32"/>
    </sheetView>
  </sheetViews>
  <sheetFormatPr baseColWidth="10" defaultColWidth="0" defaultRowHeight="15" zeroHeight="1" x14ac:dyDescent="0.25"/>
  <cols>
    <col min="1" max="1" width="41.85546875" customWidth="1"/>
    <col min="2" max="2" width="17.85546875" customWidth="1"/>
    <col min="3" max="3" width="17.85546875" style="16" customWidth="1"/>
    <col min="4" max="4" width="17.85546875" customWidth="1"/>
    <col min="5" max="5" width="19" customWidth="1"/>
    <col min="6" max="6" width="12.7109375" customWidth="1"/>
    <col min="7" max="7" width="15.7109375" customWidth="1"/>
    <col min="8" max="8" width="27.42578125" customWidth="1"/>
    <col min="9" max="9" width="10.85546875" hidden="1" customWidth="1"/>
    <col min="10" max="13" width="0" hidden="1" customWidth="1"/>
    <col min="14" max="16384" width="11.5703125" hidden="1"/>
  </cols>
  <sheetData>
    <row r="1" spans="1:12" s="2" customFormat="1" ht="18" x14ac:dyDescent="0.25">
      <c r="A1" s="1" t="str">
        <f>+Stamm!A1</f>
        <v>Richtkalkulation 2025</v>
      </c>
      <c r="C1" s="5"/>
      <c r="G1" s="47"/>
      <c r="H1" s="47"/>
    </row>
    <row r="2" spans="1:12" s="2" customFormat="1" ht="7.9" customHeight="1" x14ac:dyDescent="0.2">
      <c r="C2" s="5"/>
    </row>
    <row r="3" spans="1:12" s="2" customFormat="1" ht="18" x14ac:dyDescent="0.25">
      <c r="A3" s="48" t="s">
        <v>47</v>
      </c>
      <c r="B3" s="48"/>
      <c r="C3" s="48"/>
      <c r="D3" s="48"/>
      <c r="E3" s="49"/>
      <c r="F3" s="49"/>
      <c r="G3" s="49"/>
    </row>
    <row r="4" spans="1:12" s="2" customFormat="1" ht="25.15" customHeight="1" x14ac:dyDescent="0.25">
      <c r="A4" s="48"/>
      <c r="B4" s="48"/>
      <c r="C4" s="48"/>
      <c r="D4" s="48"/>
      <c r="E4" s="17"/>
      <c r="F4" s="17"/>
    </row>
    <row r="5" spans="1:12" s="2" customFormat="1" x14ac:dyDescent="0.25">
      <c r="B5" s="9"/>
      <c r="C5" s="10"/>
      <c r="D5" s="11"/>
    </row>
    <row r="6" spans="1:12" s="2" customFormat="1" x14ac:dyDescent="0.25">
      <c r="A6" s="6" t="s">
        <v>0</v>
      </c>
      <c r="C6" s="5"/>
      <c r="D6" s="6"/>
      <c r="E6" s="6"/>
      <c r="F6" s="6"/>
      <c r="L6" s="12"/>
    </row>
    <row r="7" spans="1:12" s="2" customFormat="1" x14ac:dyDescent="0.25">
      <c r="A7" s="2" t="s">
        <v>36</v>
      </c>
      <c r="C7" s="5" t="s">
        <v>35</v>
      </c>
      <c r="H7" s="5"/>
      <c r="L7" s="12"/>
    </row>
    <row r="8" spans="1:12" s="2" customFormat="1" ht="14.25" x14ac:dyDescent="0.2">
      <c r="A8" s="2" t="s">
        <v>5</v>
      </c>
      <c r="C8" s="5">
        <v>135</v>
      </c>
      <c r="H8" s="8"/>
    </row>
    <row r="9" spans="1:12" s="2" customFormat="1" ht="14.25" x14ac:dyDescent="0.2">
      <c r="C9" s="5"/>
      <c r="H9" s="8"/>
    </row>
    <row r="10" spans="1:12" s="2" customFormat="1" ht="14.25" x14ac:dyDescent="0.2">
      <c r="A10" s="2" t="s">
        <v>4</v>
      </c>
      <c r="C10" s="13">
        <f>+Stamm!B17</f>
        <v>93</v>
      </c>
      <c r="H10" s="5"/>
    </row>
    <row r="11" spans="1:12" s="2" customFormat="1" ht="14.25" x14ac:dyDescent="0.2">
      <c r="C11" s="5"/>
      <c r="H11" s="14"/>
    </row>
    <row r="12" spans="1:12" s="2" customFormat="1" x14ac:dyDescent="0.25">
      <c r="A12" s="6" t="s">
        <v>6</v>
      </c>
      <c r="C12" s="5"/>
      <c r="E12" s="6"/>
      <c r="F12" s="6"/>
    </row>
    <row r="13" spans="1:12" s="2" customFormat="1" x14ac:dyDescent="0.25">
      <c r="A13" s="2" t="s">
        <v>16</v>
      </c>
      <c r="C13" s="18">
        <f>+Stamm!B7</f>
        <v>92.9</v>
      </c>
      <c r="E13" s="6"/>
      <c r="F13" s="6"/>
    </row>
    <row r="14" spans="1:12" s="2" customFormat="1" ht="14.25" x14ac:dyDescent="0.2">
      <c r="A14" s="2" t="s">
        <v>13</v>
      </c>
      <c r="C14" s="5">
        <v>12.35</v>
      </c>
      <c r="H14" s="5"/>
    </row>
    <row r="15" spans="1:12" s="2" customFormat="1" ht="14.25" x14ac:dyDescent="0.2">
      <c r="A15" s="2" t="s">
        <v>2</v>
      </c>
      <c r="C15" s="4">
        <v>0.95</v>
      </c>
      <c r="H15" s="5"/>
    </row>
    <row r="16" spans="1:12" s="2" customFormat="1" ht="14.25" x14ac:dyDescent="0.2">
      <c r="A16" s="2" t="s">
        <v>3</v>
      </c>
      <c r="C16" s="4">
        <v>1.02</v>
      </c>
      <c r="H16" s="14"/>
    </row>
    <row r="17" spans="1:9" s="2" customFormat="1" ht="14.25" x14ac:dyDescent="0.2">
      <c r="A17" s="2" t="s">
        <v>1</v>
      </c>
      <c r="C17" s="4">
        <v>1.1339999999999999</v>
      </c>
    </row>
    <row r="18" spans="1:9" s="2" customFormat="1" ht="14.25" x14ac:dyDescent="0.2">
      <c r="C18" s="5"/>
    </row>
    <row r="19" spans="1:9" s="2" customFormat="1" ht="19.5" x14ac:dyDescent="0.55000000000000004">
      <c r="A19" s="6" t="s">
        <v>32</v>
      </c>
      <c r="B19" s="6"/>
      <c r="C19" s="20">
        <f>+MROUND(C13*C15*C16*C17,0.05)</f>
        <v>102.10000000000001</v>
      </c>
      <c r="H19" s="3"/>
    </row>
    <row r="20" spans="1:9" s="2" customFormat="1" ht="15.6" customHeight="1" x14ac:dyDescent="0.55000000000000004">
      <c r="A20" s="6"/>
      <c r="C20" s="20"/>
    </row>
    <row r="21" spans="1:9" s="2" customFormat="1" ht="14.25" x14ac:dyDescent="0.2">
      <c r="C21" s="5"/>
    </row>
    <row r="22" spans="1:9" s="2" customFormat="1" ht="14.25" x14ac:dyDescent="0.2">
      <c r="B22" s="22" t="s">
        <v>7</v>
      </c>
      <c r="C22" s="23" t="s">
        <v>8</v>
      </c>
      <c r="D22" s="22" t="s">
        <v>9</v>
      </c>
    </row>
    <row r="23" spans="1:9" s="2" customFormat="1" ht="14.25" x14ac:dyDescent="0.2">
      <c r="A23" s="2" t="s">
        <v>17</v>
      </c>
      <c r="B23" s="32">
        <f>+C23*1.1</f>
        <v>0.48950000000000005</v>
      </c>
      <c r="C23" s="33">
        <v>0.44500000000000001</v>
      </c>
      <c r="D23" s="34">
        <f>+C23*0.9</f>
        <v>0.40050000000000002</v>
      </c>
    </row>
    <row r="24" spans="1:9" s="2" customFormat="1" ht="14.25" x14ac:dyDescent="0.2">
      <c r="A24" s="24"/>
      <c r="B24" s="21"/>
      <c r="C24" s="21"/>
      <c r="D24" s="21"/>
    </row>
    <row r="25" spans="1:9" s="2" customFormat="1" x14ac:dyDescent="0.25">
      <c r="A25" s="6"/>
      <c r="C25" s="14"/>
      <c r="D25" s="6"/>
    </row>
    <row r="26" spans="1:9" s="2" customFormat="1" ht="14.25" x14ac:dyDescent="0.2">
      <c r="B26" s="22" t="s">
        <v>7</v>
      </c>
      <c r="C26" s="23" t="s">
        <v>8</v>
      </c>
      <c r="D26" s="22" t="s">
        <v>9</v>
      </c>
    </row>
    <row r="27" spans="1:9" s="2" customFormat="1" ht="14.25" x14ac:dyDescent="0.2">
      <c r="A27" s="2" t="s">
        <v>10</v>
      </c>
      <c r="B27" s="36">
        <f>1/B23</f>
        <v>2.0429009193054135</v>
      </c>
      <c r="C27" s="37">
        <f>1/C23</f>
        <v>2.2471910112359552</v>
      </c>
      <c r="D27" s="38">
        <f>1/D23</f>
        <v>2.4968789013732833</v>
      </c>
    </row>
    <row r="28" spans="1:9" s="2" customFormat="1" ht="14.25" x14ac:dyDescent="0.2">
      <c r="A28" s="24"/>
      <c r="B28" s="35"/>
      <c r="C28" s="35"/>
      <c r="D28" s="35"/>
      <c r="G28" s="15"/>
    </row>
    <row r="29" spans="1:9" s="2" customFormat="1" ht="14.25" x14ac:dyDescent="0.2">
      <c r="C29" s="5"/>
    </row>
    <row r="30" spans="1:9" s="2" customFormat="1" ht="14.25" x14ac:dyDescent="0.2">
      <c r="B30" s="22" t="s">
        <v>7</v>
      </c>
      <c r="C30" s="23" t="s">
        <v>8</v>
      </c>
      <c r="D30" s="22" t="s">
        <v>9</v>
      </c>
      <c r="H30" s="15"/>
      <c r="I30" s="15"/>
    </row>
    <row r="31" spans="1:9" s="2" customFormat="1" ht="14.25" x14ac:dyDescent="0.2">
      <c r="A31" s="2" t="s">
        <v>14</v>
      </c>
      <c r="B31" s="26">
        <f>MROUND(B23*C10,0.05)</f>
        <v>45.5</v>
      </c>
      <c r="C31" s="40">
        <f>MROUND(C23*C10,0.05)</f>
        <v>41.400000000000006</v>
      </c>
      <c r="D31" s="28">
        <f>MROUND(D23*C10,0.05)</f>
        <v>37.25</v>
      </c>
      <c r="H31" s="15"/>
      <c r="I31" s="15"/>
    </row>
    <row r="32" spans="1:9" s="2" customFormat="1" ht="14.25" x14ac:dyDescent="0.2">
      <c r="A32" s="24"/>
      <c r="B32" s="39"/>
      <c r="C32" s="39"/>
      <c r="D32" s="39"/>
      <c r="H32" s="15"/>
      <c r="I32" s="15"/>
    </row>
    <row r="33" spans="1:8" s="2" customFormat="1" ht="14.25" hidden="1" x14ac:dyDescent="0.2">
      <c r="C33" s="5"/>
    </row>
    <row r="34" spans="1:8" s="2" customFormat="1" ht="14.25" hidden="1" x14ac:dyDescent="0.2">
      <c r="C34" s="5"/>
    </row>
    <row r="35" spans="1:8" s="2" customFormat="1" ht="14.25" x14ac:dyDescent="0.2">
      <c r="C35" s="5"/>
    </row>
    <row r="36" spans="1:8" s="2" customFormat="1" ht="15.75" thickBot="1" x14ac:dyDescent="0.3">
      <c r="A36" s="6"/>
      <c r="B36" s="22" t="s">
        <v>7</v>
      </c>
      <c r="C36" s="23" t="s">
        <v>8</v>
      </c>
      <c r="D36" s="22" t="s">
        <v>9</v>
      </c>
    </row>
    <row r="37" spans="1:8" s="2" customFormat="1" ht="15.75" thickBot="1" x14ac:dyDescent="0.3">
      <c r="A37" s="6" t="s">
        <v>11</v>
      </c>
      <c r="B37" s="42">
        <f>+C19+B31</f>
        <v>147.60000000000002</v>
      </c>
      <c r="C37" s="43">
        <f>+C19+C31</f>
        <v>143.5</v>
      </c>
      <c r="D37" s="44">
        <f>+C19+D31</f>
        <v>139.35000000000002</v>
      </c>
    </row>
    <row r="38" spans="1:8" s="2" customFormat="1" x14ac:dyDescent="0.25">
      <c r="A38" s="24"/>
      <c r="B38" s="41"/>
      <c r="C38" s="41"/>
      <c r="D38" s="41"/>
    </row>
    <row r="39" spans="1:8" s="2" customFormat="1" x14ac:dyDescent="0.25">
      <c r="A39" s="24"/>
      <c r="B39" s="41"/>
      <c r="C39" s="41"/>
      <c r="D39" s="41"/>
    </row>
    <row r="40" spans="1:8" s="2" customFormat="1" ht="12.6" customHeight="1" x14ac:dyDescent="0.2">
      <c r="A40" s="15" t="s">
        <v>18</v>
      </c>
    </row>
    <row r="41" spans="1:8" ht="14.45" customHeight="1" x14ac:dyDescent="0.25">
      <c r="A41" s="2" t="s">
        <v>21</v>
      </c>
      <c r="B41" s="26">
        <f>+MROUND(C41*1.1,0.05)</f>
        <v>34.800000000000004</v>
      </c>
      <c r="C41" s="27">
        <v>31.65</v>
      </c>
      <c r="D41" s="28">
        <f>+MROUND(C41*0.9,0.05)</f>
        <v>28.5</v>
      </c>
      <c r="G41" s="25"/>
    </row>
    <row r="42" spans="1:8" ht="14.45" customHeight="1" x14ac:dyDescent="0.25">
      <c r="A42" s="46" t="s">
        <v>45</v>
      </c>
      <c r="H42" s="30" t="str">
        <f>+Stamm!A20</f>
        <v>03.02.2025 TS/cat</v>
      </c>
    </row>
  </sheetData>
  <mergeCells count="3">
    <mergeCell ref="G1:H1"/>
    <mergeCell ref="A3:D4"/>
    <mergeCell ref="E3:G3"/>
  </mergeCells>
  <pageMargins left="0.7" right="0.7" top="0.78740157499999996" bottom="0.78740157499999996" header="0.3" footer="0.3"/>
  <pageSetup paperSize="9" scale="5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60D65-41E4-4D30-B80F-C5290B30DD67}">
  <dimension ref="A1:M42"/>
  <sheetViews>
    <sheetView zoomScaleNormal="100" workbookViewId="0">
      <selection activeCell="A3" sqref="A3:D4"/>
    </sheetView>
  </sheetViews>
  <sheetFormatPr baseColWidth="10" defaultColWidth="0" defaultRowHeight="15" zeroHeight="1" x14ac:dyDescent="0.25"/>
  <cols>
    <col min="1" max="1" width="41.85546875" customWidth="1"/>
    <col min="2" max="2" width="17.85546875" customWidth="1"/>
    <col min="3" max="3" width="17.85546875" style="16" customWidth="1"/>
    <col min="4" max="4" width="17.85546875" customWidth="1"/>
    <col min="5" max="5" width="19" customWidth="1"/>
    <col min="6" max="6" width="12.7109375" customWidth="1"/>
    <col min="7" max="7" width="15.7109375" customWidth="1"/>
    <col min="8" max="8" width="27.42578125" customWidth="1"/>
    <col min="9" max="9" width="10.85546875" hidden="1" customWidth="1"/>
    <col min="10" max="13" width="0" hidden="1" customWidth="1"/>
    <col min="14" max="16384" width="11.5703125" hidden="1"/>
  </cols>
  <sheetData>
    <row r="1" spans="1:12" s="2" customFormat="1" ht="18" x14ac:dyDescent="0.25">
      <c r="A1" s="1" t="str">
        <f>+Stamm!A1</f>
        <v>Richtkalkulation 2025</v>
      </c>
      <c r="C1" s="5"/>
      <c r="G1" s="47"/>
      <c r="H1" s="47"/>
    </row>
    <row r="2" spans="1:12" s="2" customFormat="1" ht="7.9" customHeight="1" x14ac:dyDescent="0.2">
      <c r="C2" s="5"/>
    </row>
    <row r="3" spans="1:12" s="2" customFormat="1" ht="18" x14ac:dyDescent="0.25">
      <c r="A3" s="48" t="s">
        <v>48</v>
      </c>
      <c r="B3" s="48"/>
      <c r="C3" s="48"/>
      <c r="D3" s="48"/>
      <c r="E3" s="49"/>
      <c r="F3" s="49"/>
      <c r="G3" s="49"/>
    </row>
    <row r="4" spans="1:12" s="2" customFormat="1" ht="25.15" customHeight="1" x14ac:dyDescent="0.25">
      <c r="A4" s="48"/>
      <c r="B4" s="48"/>
      <c r="C4" s="48"/>
      <c r="D4" s="48"/>
      <c r="E4" s="17"/>
      <c r="F4" s="17"/>
    </row>
    <row r="5" spans="1:12" s="2" customFormat="1" x14ac:dyDescent="0.25">
      <c r="B5" s="9"/>
      <c r="C5" s="10"/>
      <c r="D5" s="11"/>
    </row>
    <row r="6" spans="1:12" s="2" customFormat="1" x14ac:dyDescent="0.25">
      <c r="A6" s="6" t="s">
        <v>0</v>
      </c>
      <c r="C6" s="5"/>
      <c r="D6" s="6"/>
      <c r="E6" s="6"/>
      <c r="F6" s="6"/>
      <c r="L6" s="12"/>
    </row>
    <row r="7" spans="1:12" s="2" customFormat="1" x14ac:dyDescent="0.25">
      <c r="A7" s="2" t="s">
        <v>33</v>
      </c>
      <c r="C7" s="5" t="s">
        <v>37</v>
      </c>
      <c r="H7" s="5"/>
      <c r="L7" s="12"/>
    </row>
    <row r="8" spans="1:12" s="2" customFormat="1" ht="14.25" x14ac:dyDescent="0.2">
      <c r="A8" s="2" t="s">
        <v>5</v>
      </c>
      <c r="C8" s="5">
        <v>85</v>
      </c>
      <c r="H8" s="8"/>
    </row>
    <row r="9" spans="1:12" s="2" customFormat="1" ht="14.25" x14ac:dyDescent="0.2">
      <c r="C9" s="5"/>
      <c r="H9" s="8"/>
    </row>
    <row r="10" spans="1:12" s="2" customFormat="1" ht="14.25" x14ac:dyDescent="0.2">
      <c r="A10" s="2" t="s">
        <v>4</v>
      </c>
      <c r="C10" s="13">
        <f>+Stamm!B17</f>
        <v>93</v>
      </c>
      <c r="H10" s="5"/>
    </row>
    <row r="11" spans="1:12" s="2" customFormat="1" ht="14.25" x14ac:dyDescent="0.2">
      <c r="C11" s="5"/>
      <c r="H11" s="14"/>
    </row>
    <row r="12" spans="1:12" s="2" customFormat="1" x14ac:dyDescent="0.25">
      <c r="A12" s="6" t="s">
        <v>6</v>
      </c>
      <c r="C12" s="5"/>
      <c r="E12" s="6"/>
      <c r="F12" s="6"/>
    </row>
    <row r="13" spans="1:12" s="2" customFormat="1" x14ac:dyDescent="0.25">
      <c r="A13" s="2" t="s">
        <v>16</v>
      </c>
      <c r="C13" s="18">
        <f>+Stamm!B8</f>
        <v>100.5</v>
      </c>
      <c r="E13" s="6"/>
      <c r="F13" s="6"/>
    </row>
    <row r="14" spans="1:12" s="2" customFormat="1" ht="14.25" x14ac:dyDescent="0.2">
      <c r="A14" s="2" t="s">
        <v>13</v>
      </c>
      <c r="C14" s="5">
        <v>19.61</v>
      </c>
      <c r="H14" s="5"/>
    </row>
    <row r="15" spans="1:12" s="2" customFormat="1" ht="14.25" x14ac:dyDescent="0.2">
      <c r="A15" s="2" t="s">
        <v>2</v>
      </c>
      <c r="C15" s="4">
        <v>0.95</v>
      </c>
      <c r="H15" s="5"/>
    </row>
    <row r="16" spans="1:12" s="2" customFormat="1" ht="14.25" x14ac:dyDescent="0.2">
      <c r="A16" s="2" t="s">
        <v>3</v>
      </c>
      <c r="C16" s="4">
        <v>1.02</v>
      </c>
      <c r="H16" s="14"/>
    </row>
    <row r="17" spans="1:9" s="2" customFormat="1" ht="14.25" x14ac:dyDescent="0.2">
      <c r="A17" s="2" t="s">
        <v>1</v>
      </c>
      <c r="C17" s="4">
        <v>1.1339999999999999</v>
      </c>
    </row>
    <row r="18" spans="1:9" s="2" customFormat="1" ht="14.25" x14ac:dyDescent="0.2">
      <c r="C18" s="5"/>
    </row>
    <row r="19" spans="1:9" s="2" customFormat="1" ht="19.5" x14ac:dyDescent="0.55000000000000004">
      <c r="A19" s="6" t="s">
        <v>32</v>
      </c>
      <c r="B19" s="6"/>
      <c r="C19" s="20">
        <f>+MROUND(C13*C15*C16*C17,0.05)</f>
        <v>110.45</v>
      </c>
      <c r="H19" s="3"/>
    </row>
    <row r="20" spans="1:9" s="2" customFormat="1" ht="15.6" customHeight="1" x14ac:dyDescent="0.55000000000000004">
      <c r="A20" s="6"/>
      <c r="C20" s="20"/>
    </row>
    <row r="21" spans="1:9" s="2" customFormat="1" ht="14.25" x14ac:dyDescent="0.2">
      <c r="C21" s="5"/>
    </row>
    <row r="22" spans="1:9" s="2" customFormat="1" ht="14.25" x14ac:dyDescent="0.2">
      <c r="B22" s="22" t="s">
        <v>7</v>
      </c>
      <c r="C22" s="23" t="s">
        <v>8</v>
      </c>
      <c r="D22" s="22" t="s">
        <v>9</v>
      </c>
    </row>
    <row r="23" spans="1:9" s="2" customFormat="1" ht="14.25" x14ac:dyDescent="0.2">
      <c r="A23" s="2" t="s">
        <v>17</v>
      </c>
      <c r="B23" s="32">
        <f>+C23*1.1</f>
        <v>0.64019999999999999</v>
      </c>
      <c r="C23" s="45">
        <v>0.58199999999999996</v>
      </c>
      <c r="D23" s="34">
        <f>+C23*0.9</f>
        <v>0.52379999999999993</v>
      </c>
    </row>
    <row r="24" spans="1:9" s="2" customFormat="1" ht="14.25" x14ac:dyDescent="0.2">
      <c r="A24" s="24"/>
      <c r="B24" s="21"/>
      <c r="C24" s="21"/>
      <c r="D24" s="21"/>
    </row>
    <row r="25" spans="1:9" s="2" customFormat="1" x14ac:dyDescent="0.25">
      <c r="A25" s="6"/>
      <c r="C25" s="14"/>
      <c r="D25" s="6"/>
    </row>
    <row r="26" spans="1:9" s="2" customFormat="1" ht="14.25" x14ac:dyDescent="0.2">
      <c r="B26" s="22" t="s">
        <v>7</v>
      </c>
      <c r="C26" s="23" t="s">
        <v>8</v>
      </c>
      <c r="D26" s="22" t="s">
        <v>9</v>
      </c>
    </row>
    <row r="27" spans="1:9" s="2" customFormat="1" ht="14.25" x14ac:dyDescent="0.2">
      <c r="A27" s="2" t="s">
        <v>10</v>
      </c>
      <c r="B27" s="36">
        <f>1/B23</f>
        <v>1.5620118712902218</v>
      </c>
      <c r="C27" s="37">
        <f>1/C23</f>
        <v>1.7182130584192441</v>
      </c>
      <c r="D27" s="38">
        <f>1/D23</f>
        <v>1.9091256204658269</v>
      </c>
    </row>
    <row r="28" spans="1:9" s="2" customFormat="1" ht="14.25" x14ac:dyDescent="0.2">
      <c r="A28" s="24"/>
      <c r="B28" s="35"/>
      <c r="C28" s="35"/>
      <c r="D28" s="35"/>
      <c r="G28" s="15"/>
    </row>
    <row r="29" spans="1:9" s="2" customFormat="1" ht="14.25" x14ac:dyDescent="0.2">
      <c r="C29" s="5"/>
    </row>
    <row r="30" spans="1:9" s="2" customFormat="1" ht="14.25" x14ac:dyDescent="0.2">
      <c r="B30" s="22" t="s">
        <v>7</v>
      </c>
      <c r="C30" s="23" t="s">
        <v>8</v>
      </c>
      <c r="D30" s="22" t="s">
        <v>9</v>
      </c>
      <c r="H30" s="15"/>
      <c r="I30" s="15"/>
    </row>
    <row r="31" spans="1:9" s="2" customFormat="1" ht="14.25" x14ac:dyDescent="0.2">
      <c r="A31" s="2" t="s">
        <v>14</v>
      </c>
      <c r="B31" s="26">
        <f>MROUND(B23*C10,0.05)</f>
        <v>59.550000000000004</v>
      </c>
      <c r="C31" s="40">
        <f>MROUND(C23*C10,0.05)</f>
        <v>54.150000000000006</v>
      </c>
      <c r="D31" s="28">
        <f>MROUND(D23*C10,0.05)</f>
        <v>48.7</v>
      </c>
      <c r="H31" s="15"/>
      <c r="I31" s="15"/>
    </row>
    <row r="32" spans="1:9" s="2" customFormat="1" ht="14.25" x14ac:dyDescent="0.2">
      <c r="A32" s="24"/>
      <c r="B32" s="39"/>
      <c r="C32" s="39"/>
      <c r="D32" s="39"/>
      <c r="H32" s="15"/>
      <c r="I32" s="15"/>
    </row>
    <row r="33" spans="1:8" s="2" customFormat="1" ht="14.25" hidden="1" x14ac:dyDescent="0.2">
      <c r="C33" s="5"/>
    </row>
    <row r="34" spans="1:8" s="2" customFormat="1" ht="14.25" hidden="1" x14ac:dyDescent="0.2">
      <c r="C34" s="5"/>
    </row>
    <row r="35" spans="1:8" s="2" customFormat="1" ht="14.25" x14ac:dyDescent="0.2">
      <c r="C35" s="5"/>
    </row>
    <row r="36" spans="1:8" s="2" customFormat="1" ht="15.75" thickBot="1" x14ac:dyDescent="0.3">
      <c r="A36" s="6"/>
      <c r="B36" s="22" t="s">
        <v>7</v>
      </c>
      <c r="C36" s="23" t="s">
        <v>8</v>
      </c>
      <c r="D36" s="22" t="s">
        <v>9</v>
      </c>
    </row>
    <row r="37" spans="1:8" s="2" customFormat="1" ht="15.75" thickBot="1" x14ac:dyDescent="0.3">
      <c r="A37" s="6" t="s">
        <v>11</v>
      </c>
      <c r="B37" s="42">
        <f>+C19+B31</f>
        <v>170</v>
      </c>
      <c r="C37" s="43">
        <f>+C19+C31</f>
        <v>164.60000000000002</v>
      </c>
      <c r="D37" s="44">
        <f>+C19+D31</f>
        <v>159.15</v>
      </c>
    </row>
    <row r="38" spans="1:8" s="2" customFormat="1" x14ac:dyDescent="0.25">
      <c r="A38" s="24"/>
      <c r="B38" s="41"/>
      <c r="C38" s="41"/>
      <c r="D38" s="41"/>
    </row>
    <row r="39" spans="1:8" s="2" customFormat="1" x14ac:dyDescent="0.25">
      <c r="A39" s="24"/>
      <c r="B39" s="41"/>
      <c r="C39" s="41"/>
      <c r="D39" s="41"/>
    </row>
    <row r="40" spans="1:8" s="2" customFormat="1" ht="12.6" customHeight="1" x14ac:dyDescent="0.2">
      <c r="A40" s="15" t="s">
        <v>18</v>
      </c>
    </row>
    <row r="41" spans="1:8" ht="14.45" customHeight="1" x14ac:dyDescent="0.25">
      <c r="A41" s="2" t="s">
        <v>21</v>
      </c>
      <c r="B41" s="26">
        <f>+MROUND(C41*1.1,0.05)</f>
        <v>34.800000000000004</v>
      </c>
      <c r="C41" s="27">
        <v>31.65</v>
      </c>
      <c r="D41" s="28">
        <f>+MROUND(C41*0.9,0.05)</f>
        <v>28.5</v>
      </c>
      <c r="G41" s="25"/>
    </row>
    <row r="42" spans="1:8" ht="14.45" customHeight="1" x14ac:dyDescent="0.25">
      <c r="A42" s="46" t="s">
        <v>45</v>
      </c>
      <c r="H42" s="30" t="str">
        <f>+Stamm!A20</f>
        <v>03.02.2025 TS/cat</v>
      </c>
    </row>
  </sheetData>
  <mergeCells count="3">
    <mergeCell ref="G1:H1"/>
    <mergeCell ref="A3:D4"/>
    <mergeCell ref="E3:G3"/>
  </mergeCells>
  <pageMargins left="0.7" right="0.7" top="0.78740157499999996" bottom="0.78740157499999996" header="0.3" footer="0.3"/>
  <pageSetup paperSize="9" scale="5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89081-7C9B-4601-94AF-14488F84F215}">
  <dimension ref="A1:M42"/>
  <sheetViews>
    <sheetView zoomScaleNormal="100" workbookViewId="0">
      <selection activeCell="A3" sqref="A3:D4"/>
    </sheetView>
  </sheetViews>
  <sheetFormatPr baseColWidth="10" defaultColWidth="0" defaultRowHeight="15" zeroHeight="1" x14ac:dyDescent="0.25"/>
  <cols>
    <col min="1" max="1" width="41.85546875" customWidth="1"/>
    <col min="2" max="2" width="17.85546875" customWidth="1"/>
    <col min="3" max="3" width="17.85546875" style="16" customWidth="1"/>
    <col min="4" max="4" width="17.85546875" customWidth="1"/>
    <col min="5" max="5" width="19" customWidth="1"/>
    <col min="6" max="6" width="12.7109375" customWidth="1"/>
    <col min="7" max="7" width="15.7109375" customWidth="1"/>
    <col min="8" max="8" width="27.42578125" customWidth="1"/>
    <col min="9" max="9" width="10.85546875" hidden="1" customWidth="1"/>
    <col min="10" max="13" width="0" hidden="1" customWidth="1"/>
    <col min="14" max="16384" width="11.5703125" hidden="1"/>
  </cols>
  <sheetData>
    <row r="1" spans="1:12" s="2" customFormat="1" ht="18" x14ac:dyDescent="0.25">
      <c r="A1" s="1" t="str">
        <f>+Stamm!A1</f>
        <v>Richtkalkulation 2025</v>
      </c>
      <c r="C1" s="5"/>
      <c r="G1" s="47"/>
      <c r="H1" s="47"/>
    </row>
    <row r="2" spans="1:12" s="2" customFormat="1" ht="7.9" customHeight="1" x14ac:dyDescent="0.2">
      <c r="C2" s="5"/>
    </row>
    <row r="3" spans="1:12" s="2" customFormat="1" ht="18" x14ac:dyDescent="0.25">
      <c r="A3" s="48" t="s">
        <v>49</v>
      </c>
      <c r="B3" s="48"/>
      <c r="C3" s="48"/>
      <c r="D3" s="48"/>
      <c r="E3" s="49"/>
      <c r="F3" s="49"/>
      <c r="G3" s="49"/>
    </row>
    <row r="4" spans="1:12" s="2" customFormat="1" ht="25.15" customHeight="1" x14ac:dyDescent="0.25">
      <c r="A4" s="48"/>
      <c r="B4" s="48"/>
      <c r="C4" s="48"/>
      <c r="D4" s="48"/>
      <c r="E4" s="17"/>
      <c r="F4" s="17"/>
    </row>
    <row r="5" spans="1:12" s="2" customFormat="1" x14ac:dyDescent="0.25">
      <c r="B5" s="9"/>
      <c r="C5" s="10"/>
      <c r="D5" s="11"/>
    </row>
    <row r="6" spans="1:12" s="2" customFormat="1" x14ac:dyDescent="0.25">
      <c r="A6" s="6" t="s">
        <v>0</v>
      </c>
      <c r="C6" s="5"/>
      <c r="D6" s="6"/>
      <c r="E6" s="6"/>
      <c r="F6" s="6"/>
      <c r="L6" s="12"/>
    </row>
    <row r="7" spans="1:12" s="2" customFormat="1" x14ac:dyDescent="0.25">
      <c r="A7" s="2" t="s">
        <v>33</v>
      </c>
      <c r="C7" s="5" t="s">
        <v>38</v>
      </c>
      <c r="H7" s="5"/>
      <c r="L7" s="12"/>
    </row>
    <row r="8" spans="1:12" s="2" customFormat="1" ht="14.25" x14ac:dyDescent="0.2">
      <c r="A8" s="2" t="s">
        <v>5</v>
      </c>
      <c r="C8" s="5">
        <v>60</v>
      </c>
      <c r="H8" s="8"/>
    </row>
    <row r="9" spans="1:12" s="2" customFormat="1" ht="14.25" x14ac:dyDescent="0.2">
      <c r="C9" s="5"/>
      <c r="H9" s="8"/>
    </row>
    <row r="10" spans="1:12" s="2" customFormat="1" ht="14.25" x14ac:dyDescent="0.2">
      <c r="A10" s="2" t="s">
        <v>4</v>
      </c>
      <c r="C10" s="13">
        <f>+Stamm!B17</f>
        <v>93</v>
      </c>
      <c r="H10" s="5"/>
    </row>
    <row r="11" spans="1:12" s="2" customFormat="1" ht="14.25" x14ac:dyDescent="0.2">
      <c r="C11" s="5"/>
      <c r="H11" s="14"/>
    </row>
    <row r="12" spans="1:12" s="2" customFormat="1" x14ac:dyDescent="0.25">
      <c r="A12" s="6" t="s">
        <v>6</v>
      </c>
      <c r="C12" s="5"/>
      <c r="E12" s="6"/>
      <c r="F12" s="6"/>
    </row>
    <row r="13" spans="1:12" s="2" customFormat="1" x14ac:dyDescent="0.25">
      <c r="A13" s="2" t="s">
        <v>16</v>
      </c>
      <c r="C13" s="18">
        <f>+Stamm!B9</f>
        <v>107.2</v>
      </c>
      <c r="E13" s="6"/>
      <c r="F13" s="6"/>
    </row>
    <row r="14" spans="1:12" s="2" customFormat="1" ht="14.25" x14ac:dyDescent="0.2">
      <c r="A14" s="2" t="s">
        <v>13</v>
      </c>
      <c r="C14" s="5">
        <v>27.78</v>
      </c>
      <c r="H14" s="5"/>
    </row>
    <row r="15" spans="1:12" s="2" customFormat="1" ht="14.25" x14ac:dyDescent="0.2">
      <c r="A15" s="2" t="s">
        <v>2</v>
      </c>
      <c r="C15" s="4">
        <v>0.95</v>
      </c>
      <c r="H15" s="5"/>
    </row>
    <row r="16" spans="1:12" s="2" customFormat="1" ht="14.25" x14ac:dyDescent="0.2">
      <c r="A16" s="2" t="s">
        <v>3</v>
      </c>
      <c r="C16" s="4">
        <v>1.02</v>
      </c>
      <c r="H16" s="14"/>
    </row>
    <row r="17" spans="1:9" s="2" customFormat="1" ht="14.25" x14ac:dyDescent="0.2">
      <c r="A17" s="2" t="s">
        <v>1</v>
      </c>
      <c r="C17" s="4">
        <v>1.1339999999999999</v>
      </c>
    </row>
    <row r="18" spans="1:9" s="2" customFormat="1" ht="14.25" x14ac:dyDescent="0.2">
      <c r="C18" s="5"/>
    </row>
    <row r="19" spans="1:9" s="2" customFormat="1" ht="19.5" x14ac:dyDescent="0.55000000000000004">
      <c r="A19" s="6" t="s">
        <v>32</v>
      </c>
      <c r="B19" s="6"/>
      <c r="C19" s="20">
        <f>+MROUND(C13*C15*C16*C17,0.05)</f>
        <v>117.80000000000001</v>
      </c>
      <c r="H19" s="3"/>
    </row>
    <row r="20" spans="1:9" s="2" customFormat="1" ht="15.6" customHeight="1" x14ac:dyDescent="0.55000000000000004">
      <c r="A20" s="6"/>
      <c r="C20" s="20"/>
    </row>
    <row r="21" spans="1:9" s="2" customFormat="1" ht="14.25" x14ac:dyDescent="0.2">
      <c r="C21" s="5"/>
    </row>
    <row r="22" spans="1:9" s="2" customFormat="1" ht="14.25" x14ac:dyDescent="0.2">
      <c r="B22" s="22" t="s">
        <v>7</v>
      </c>
      <c r="C22" s="23" t="s">
        <v>8</v>
      </c>
      <c r="D22" s="22" t="s">
        <v>9</v>
      </c>
    </row>
    <row r="23" spans="1:9" s="2" customFormat="1" ht="14.25" x14ac:dyDescent="0.2">
      <c r="A23" s="2" t="s">
        <v>17</v>
      </c>
      <c r="B23" s="32">
        <f>+C23*1.1</f>
        <v>0.76229999999999998</v>
      </c>
      <c r="C23" s="45">
        <v>0.69299999999999995</v>
      </c>
      <c r="D23" s="34">
        <f>+C23*0.9</f>
        <v>0.62369999999999992</v>
      </c>
    </row>
    <row r="24" spans="1:9" s="2" customFormat="1" ht="14.25" x14ac:dyDescent="0.2">
      <c r="A24" s="24"/>
      <c r="B24" s="21"/>
      <c r="C24" s="21"/>
      <c r="D24" s="21"/>
    </row>
    <row r="25" spans="1:9" s="2" customFormat="1" x14ac:dyDescent="0.25">
      <c r="A25" s="6"/>
      <c r="C25" s="14"/>
      <c r="D25" s="6"/>
    </row>
    <row r="26" spans="1:9" s="2" customFormat="1" ht="14.25" x14ac:dyDescent="0.2">
      <c r="B26" s="22" t="s">
        <v>7</v>
      </c>
      <c r="C26" s="23" t="s">
        <v>8</v>
      </c>
      <c r="D26" s="22" t="s">
        <v>9</v>
      </c>
    </row>
    <row r="27" spans="1:9" s="2" customFormat="1" ht="14.25" x14ac:dyDescent="0.2">
      <c r="A27" s="2" t="s">
        <v>10</v>
      </c>
      <c r="B27" s="36">
        <f>1/B23</f>
        <v>1.3118194936376755</v>
      </c>
      <c r="C27" s="37">
        <f>1/C23</f>
        <v>1.4430014430014431</v>
      </c>
      <c r="D27" s="38">
        <f>1/D23</f>
        <v>1.6033349366682701</v>
      </c>
    </row>
    <row r="28" spans="1:9" s="2" customFormat="1" ht="14.25" x14ac:dyDescent="0.2">
      <c r="A28" s="24"/>
      <c r="B28" s="35"/>
      <c r="C28" s="35"/>
      <c r="D28" s="35"/>
      <c r="G28" s="15"/>
    </row>
    <row r="29" spans="1:9" s="2" customFormat="1" ht="14.25" x14ac:dyDescent="0.2">
      <c r="C29" s="5"/>
    </row>
    <row r="30" spans="1:9" s="2" customFormat="1" ht="14.25" x14ac:dyDescent="0.2">
      <c r="B30" s="22" t="s">
        <v>7</v>
      </c>
      <c r="C30" s="23" t="s">
        <v>8</v>
      </c>
      <c r="D30" s="22" t="s">
        <v>9</v>
      </c>
      <c r="H30" s="15"/>
      <c r="I30" s="15"/>
    </row>
    <row r="31" spans="1:9" s="2" customFormat="1" ht="14.25" x14ac:dyDescent="0.2">
      <c r="A31" s="2" t="s">
        <v>14</v>
      </c>
      <c r="B31" s="26">
        <f>MROUND(B23*C10,0.05)</f>
        <v>70.900000000000006</v>
      </c>
      <c r="C31" s="40">
        <f>MROUND(C23*C10,0.05)</f>
        <v>64.45</v>
      </c>
      <c r="D31" s="28">
        <f>MROUND(D23*C10,0.05)</f>
        <v>58</v>
      </c>
      <c r="H31" s="15"/>
      <c r="I31" s="15"/>
    </row>
    <row r="32" spans="1:9" s="2" customFormat="1" ht="14.25" x14ac:dyDescent="0.2">
      <c r="A32" s="24"/>
      <c r="B32" s="39"/>
      <c r="C32" s="39"/>
      <c r="D32" s="39"/>
      <c r="H32" s="15"/>
      <c r="I32" s="15"/>
    </row>
    <row r="33" spans="1:8" s="2" customFormat="1" ht="14.25" hidden="1" x14ac:dyDescent="0.2">
      <c r="C33" s="5"/>
    </row>
    <row r="34" spans="1:8" s="2" customFormat="1" ht="14.25" hidden="1" x14ac:dyDescent="0.2">
      <c r="C34" s="5"/>
    </row>
    <row r="35" spans="1:8" s="2" customFormat="1" ht="14.25" x14ac:dyDescent="0.2">
      <c r="C35" s="5"/>
    </row>
    <row r="36" spans="1:8" s="2" customFormat="1" ht="15.75" thickBot="1" x14ac:dyDescent="0.3">
      <c r="A36" s="6"/>
      <c r="B36" s="22" t="s">
        <v>7</v>
      </c>
      <c r="C36" s="23" t="s">
        <v>8</v>
      </c>
      <c r="D36" s="22" t="s">
        <v>9</v>
      </c>
    </row>
    <row r="37" spans="1:8" s="2" customFormat="1" ht="15.75" thickBot="1" x14ac:dyDescent="0.3">
      <c r="A37" s="6" t="s">
        <v>11</v>
      </c>
      <c r="B37" s="42">
        <f>+C19+B31</f>
        <v>188.70000000000002</v>
      </c>
      <c r="C37" s="43">
        <f>+C19+C31</f>
        <v>182.25</v>
      </c>
      <c r="D37" s="44">
        <f>+C19+D31</f>
        <v>175.8</v>
      </c>
    </row>
    <row r="38" spans="1:8" s="2" customFormat="1" x14ac:dyDescent="0.25">
      <c r="A38" s="24"/>
      <c r="B38" s="41"/>
      <c r="C38" s="41"/>
      <c r="D38" s="41"/>
    </row>
    <row r="39" spans="1:8" s="2" customFormat="1" x14ac:dyDescent="0.25">
      <c r="A39" s="24"/>
      <c r="B39" s="41"/>
      <c r="C39" s="41"/>
      <c r="D39" s="41"/>
    </row>
    <row r="40" spans="1:8" s="2" customFormat="1" ht="12.6" customHeight="1" x14ac:dyDescent="0.2">
      <c r="A40" s="15" t="s">
        <v>18</v>
      </c>
    </row>
    <row r="41" spans="1:8" ht="14.45" customHeight="1" x14ac:dyDescent="0.25">
      <c r="A41" s="2" t="s">
        <v>21</v>
      </c>
      <c r="B41" s="26">
        <f>+MROUND(C41*1.1,0.05)</f>
        <v>34.800000000000004</v>
      </c>
      <c r="C41" s="27">
        <v>31.65</v>
      </c>
      <c r="D41" s="28">
        <f>+MROUND(C41*0.9,0.05)</f>
        <v>28.5</v>
      </c>
      <c r="G41" s="25"/>
    </row>
    <row r="42" spans="1:8" ht="14.45" customHeight="1" x14ac:dyDescent="0.25">
      <c r="A42" s="46" t="s">
        <v>45</v>
      </c>
      <c r="H42" s="30" t="str">
        <f>+Stamm!A20</f>
        <v>03.02.2025 TS/cat</v>
      </c>
    </row>
  </sheetData>
  <mergeCells count="3">
    <mergeCell ref="G1:H1"/>
    <mergeCell ref="A3:D4"/>
    <mergeCell ref="E3:G3"/>
  </mergeCells>
  <pageMargins left="0.7" right="0.7" top="0.78740157499999996" bottom="0.78740157499999996" header="0.3" footer="0.3"/>
  <pageSetup paperSize="9" scale="5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3CCBC-8070-4EB7-BA6D-D66D01CC7573}">
  <dimension ref="A1:M42"/>
  <sheetViews>
    <sheetView zoomScaleNormal="100" workbookViewId="0">
      <selection activeCell="G23" sqref="G23"/>
    </sheetView>
  </sheetViews>
  <sheetFormatPr baseColWidth="10" defaultColWidth="0" defaultRowHeight="15" zeroHeight="1" x14ac:dyDescent="0.25"/>
  <cols>
    <col min="1" max="1" width="41.85546875" customWidth="1"/>
    <col min="2" max="2" width="17.85546875" customWidth="1"/>
    <col min="3" max="3" width="17.85546875" style="16" customWidth="1"/>
    <col min="4" max="4" width="22.42578125" customWidth="1"/>
    <col min="5" max="5" width="19" customWidth="1"/>
    <col min="6" max="6" width="12.7109375" customWidth="1"/>
    <col min="7" max="7" width="15.7109375" customWidth="1"/>
    <col min="8" max="8" width="27.42578125" customWidth="1"/>
    <col min="9" max="9" width="10.85546875" hidden="1" customWidth="1"/>
    <col min="10" max="13" width="0" hidden="1" customWidth="1"/>
    <col min="14" max="16384" width="11.5703125" hidden="1"/>
  </cols>
  <sheetData>
    <row r="1" spans="1:12" s="2" customFormat="1" ht="18" x14ac:dyDescent="0.25">
      <c r="A1" s="1" t="str">
        <f>+Stamm!A1</f>
        <v>Richtkalkulation 2025</v>
      </c>
      <c r="C1" s="5"/>
      <c r="G1" s="47"/>
      <c r="H1" s="47"/>
    </row>
    <row r="2" spans="1:12" s="2" customFormat="1" ht="7.9" customHeight="1" x14ac:dyDescent="0.2">
      <c r="C2" s="5"/>
    </row>
    <row r="3" spans="1:12" s="2" customFormat="1" ht="18" x14ac:dyDescent="0.25">
      <c r="A3" s="48" t="s">
        <v>50</v>
      </c>
      <c r="B3" s="48"/>
      <c r="C3" s="48"/>
      <c r="D3" s="48"/>
      <c r="E3" s="49"/>
      <c r="F3" s="49"/>
      <c r="G3" s="49"/>
    </row>
    <row r="4" spans="1:12" s="2" customFormat="1" ht="27.6" customHeight="1" x14ac:dyDescent="0.25">
      <c r="A4" s="48"/>
      <c r="B4" s="48"/>
      <c r="C4" s="48"/>
      <c r="D4" s="48"/>
      <c r="E4" s="17"/>
      <c r="F4" s="17"/>
    </row>
    <row r="5" spans="1:12" s="2" customFormat="1" x14ac:dyDescent="0.25">
      <c r="B5" s="9"/>
      <c r="C5" s="10"/>
      <c r="D5" s="11"/>
    </row>
    <row r="6" spans="1:12" s="2" customFormat="1" x14ac:dyDescent="0.25">
      <c r="A6" s="6" t="s">
        <v>0</v>
      </c>
      <c r="C6" s="5"/>
      <c r="D6" s="6"/>
      <c r="E6" s="6"/>
      <c r="F6" s="6"/>
      <c r="L6" s="12"/>
    </row>
    <row r="7" spans="1:12" s="2" customFormat="1" x14ac:dyDescent="0.25">
      <c r="A7" s="2" t="s">
        <v>33</v>
      </c>
      <c r="C7" s="5" t="s">
        <v>39</v>
      </c>
      <c r="H7" s="5"/>
      <c r="L7" s="12"/>
    </row>
    <row r="8" spans="1:12" s="2" customFormat="1" ht="14.25" x14ac:dyDescent="0.2">
      <c r="A8" s="2" t="s">
        <v>5</v>
      </c>
      <c r="C8" s="5">
        <v>60</v>
      </c>
      <c r="H8" s="8"/>
    </row>
    <row r="9" spans="1:12" s="2" customFormat="1" ht="14.25" x14ac:dyDescent="0.2">
      <c r="C9" s="5"/>
      <c r="H9" s="8"/>
    </row>
    <row r="10" spans="1:12" s="2" customFormat="1" ht="14.25" x14ac:dyDescent="0.2">
      <c r="A10" s="2" t="s">
        <v>4</v>
      </c>
      <c r="C10" s="13">
        <f>+Stamm!B17</f>
        <v>93</v>
      </c>
      <c r="H10" s="5"/>
    </row>
    <row r="11" spans="1:12" s="2" customFormat="1" ht="14.25" x14ac:dyDescent="0.2">
      <c r="C11" s="5"/>
      <c r="H11" s="14"/>
    </row>
    <row r="12" spans="1:12" s="2" customFormat="1" x14ac:dyDescent="0.25">
      <c r="A12" s="6" t="s">
        <v>6</v>
      </c>
      <c r="C12" s="5"/>
      <c r="E12" s="6"/>
      <c r="F12" s="6"/>
    </row>
    <row r="13" spans="1:12" s="2" customFormat="1" x14ac:dyDescent="0.25">
      <c r="A13" s="2" t="s">
        <v>16</v>
      </c>
      <c r="C13" s="18">
        <f>+Stamm!B10</f>
        <v>107.2</v>
      </c>
      <c r="E13" s="6"/>
      <c r="F13" s="6"/>
    </row>
    <row r="14" spans="1:12" s="2" customFormat="1" ht="14.25" x14ac:dyDescent="0.2">
      <c r="A14" s="2" t="s">
        <v>13</v>
      </c>
      <c r="C14" s="5">
        <v>27.78</v>
      </c>
      <c r="H14" s="5"/>
    </row>
    <row r="15" spans="1:12" s="2" customFormat="1" ht="14.25" x14ac:dyDescent="0.2">
      <c r="A15" s="2" t="s">
        <v>2</v>
      </c>
      <c r="C15" s="4">
        <v>0.95</v>
      </c>
      <c r="H15" s="5"/>
    </row>
    <row r="16" spans="1:12" s="2" customFormat="1" ht="14.25" x14ac:dyDescent="0.2">
      <c r="A16" s="2" t="s">
        <v>3</v>
      </c>
      <c r="C16" s="4">
        <v>1.02</v>
      </c>
      <c r="H16" s="14"/>
    </row>
    <row r="17" spans="1:9" s="2" customFormat="1" ht="14.25" x14ac:dyDescent="0.2">
      <c r="A17" s="2" t="s">
        <v>1</v>
      </c>
      <c r="C17" s="4">
        <v>1.1339999999999999</v>
      </c>
    </row>
    <row r="18" spans="1:9" s="2" customFormat="1" ht="14.25" x14ac:dyDescent="0.2">
      <c r="C18" s="5"/>
    </row>
    <row r="19" spans="1:9" s="2" customFormat="1" ht="19.5" x14ac:dyDescent="0.55000000000000004">
      <c r="A19" s="6" t="s">
        <v>32</v>
      </c>
      <c r="B19" s="6"/>
      <c r="C19" s="20">
        <f>+MROUND(C13*C15*C16*C17,0.05)</f>
        <v>117.80000000000001</v>
      </c>
      <c r="H19" s="3"/>
    </row>
    <row r="20" spans="1:9" s="2" customFormat="1" ht="15.6" customHeight="1" x14ac:dyDescent="0.55000000000000004">
      <c r="A20" s="6"/>
      <c r="C20" s="20"/>
    </row>
    <row r="21" spans="1:9" s="2" customFormat="1" ht="14.25" x14ac:dyDescent="0.2">
      <c r="C21" s="5"/>
    </row>
    <row r="22" spans="1:9" s="2" customFormat="1" ht="14.25" x14ac:dyDescent="0.2">
      <c r="B22" s="22" t="s">
        <v>7</v>
      </c>
      <c r="C22" s="23" t="s">
        <v>8</v>
      </c>
      <c r="D22" s="22" t="s">
        <v>9</v>
      </c>
    </row>
    <row r="23" spans="1:9" s="2" customFormat="1" ht="14.25" x14ac:dyDescent="0.2">
      <c r="A23" s="2" t="s">
        <v>17</v>
      </c>
      <c r="B23" s="32">
        <f>+C23*1.1</f>
        <v>0.76229999999999998</v>
      </c>
      <c r="C23" s="45">
        <v>0.69299999999999995</v>
      </c>
      <c r="D23" s="34">
        <f>+C23*0.9</f>
        <v>0.62369999999999992</v>
      </c>
    </row>
    <row r="24" spans="1:9" s="2" customFormat="1" ht="14.25" x14ac:dyDescent="0.2">
      <c r="A24" s="24"/>
      <c r="B24" s="21"/>
      <c r="C24" s="21"/>
      <c r="D24" s="21"/>
    </row>
    <row r="25" spans="1:9" s="2" customFormat="1" x14ac:dyDescent="0.25">
      <c r="A25" s="6"/>
      <c r="C25" s="14"/>
      <c r="D25" s="6"/>
    </row>
    <row r="26" spans="1:9" s="2" customFormat="1" ht="14.25" x14ac:dyDescent="0.2">
      <c r="B26" s="22" t="s">
        <v>7</v>
      </c>
      <c r="C26" s="23" t="s">
        <v>8</v>
      </c>
      <c r="D26" s="22" t="s">
        <v>9</v>
      </c>
    </row>
    <row r="27" spans="1:9" s="2" customFormat="1" ht="14.25" x14ac:dyDescent="0.2">
      <c r="A27" s="2" t="s">
        <v>10</v>
      </c>
      <c r="B27" s="36">
        <f>1/B23</f>
        <v>1.3118194936376755</v>
      </c>
      <c r="C27" s="37">
        <f>1/C23</f>
        <v>1.4430014430014431</v>
      </c>
      <c r="D27" s="38">
        <f>1/D23</f>
        <v>1.6033349366682701</v>
      </c>
    </row>
    <row r="28" spans="1:9" s="2" customFormat="1" ht="14.25" x14ac:dyDescent="0.2">
      <c r="A28" s="24"/>
      <c r="B28" s="35"/>
      <c r="C28" s="35"/>
      <c r="D28" s="35"/>
      <c r="G28" s="15"/>
    </row>
    <row r="29" spans="1:9" s="2" customFormat="1" ht="14.25" x14ac:dyDescent="0.2">
      <c r="C29" s="5"/>
    </row>
    <row r="30" spans="1:9" s="2" customFormat="1" ht="14.25" x14ac:dyDescent="0.2">
      <c r="B30" s="22" t="s">
        <v>7</v>
      </c>
      <c r="C30" s="23" t="s">
        <v>8</v>
      </c>
      <c r="D30" s="22" t="s">
        <v>9</v>
      </c>
      <c r="H30" s="15"/>
      <c r="I30" s="15"/>
    </row>
    <row r="31" spans="1:9" s="2" customFormat="1" ht="14.25" x14ac:dyDescent="0.2">
      <c r="A31" s="2" t="s">
        <v>14</v>
      </c>
      <c r="B31" s="26">
        <f>MROUND(B23*C10,0.05)</f>
        <v>70.900000000000006</v>
      </c>
      <c r="C31" s="40">
        <f>MROUND(C23*C10,0.05)</f>
        <v>64.45</v>
      </c>
      <c r="D31" s="28">
        <f>MROUND(D23*C10,0.05)</f>
        <v>58</v>
      </c>
      <c r="H31" s="15"/>
      <c r="I31" s="15"/>
    </row>
    <row r="32" spans="1:9" s="2" customFormat="1" ht="14.25" x14ac:dyDescent="0.2">
      <c r="A32" s="24"/>
      <c r="B32" s="39"/>
      <c r="C32" s="39"/>
      <c r="D32" s="39"/>
      <c r="H32" s="15"/>
      <c r="I32" s="15"/>
    </row>
    <row r="33" spans="1:8" s="2" customFormat="1" ht="14.25" hidden="1" x14ac:dyDescent="0.2">
      <c r="C33" s="5"/>
    </row>
    <row r="34" spans="1:8" s="2" customFormat="1" ht="14.25" hidden="1" x14ac:dyDescent="0.2">
      <c r="C34" s="5"/>
    </row>
    <row r="35" spans="1:8" s="2" customFormat="1" ht="14.25" x14ac:dyDescent="0.2">
      <c r="C35" s="5"/>
    </row>
    <row r="36" spans="1:8" s="2" customFormat="1" ht="15.75" thickBot="1" x14ac:dyDescent="0.3">
      <c r="A36" s="6"/>
      <c r="B36" s="22" t="s">
        <v>7</v>
      </c>
      <c r="C36" s="23" t="s">
        <v>8</v>
      </c>
      <c r="D36" s="22" t="s">
        <v>9</v>
      </c>
    </row>
    <row r="37" spans="1:8" s="2" customFormat="1" ht="15.75" thickBot="1" x14ac:dyDescent="0.3">
      <c r="A37" s="6" t="s">
        <v>11</v>
      </c>
      <c r="B37" s="42">
        <f>+C19+B31</f>
        <v>188.70000000000002</v>
      </c>
      <c r="C37" s="43">
        <f>+C19+C31</f>
        <v>182.25</v>
      </c>
      <c r="D37" s="44">
        <f>+C19+D31</f>
        <v>175.8</v>
      </c>
    </row>
    <row r="38" spans="1:8" s="2" customFormat="1" x14ac:dyDescent="0.25">
      <c r="A38" s="24"/>
      <c r="B38" s="41"/>
      <c r="C38" s="41"/>
      <c r="D38" s="41"/>
    </row>
    <row r="39" spans="1:8" s="2" customFormat="1" x14ac:dyDescent="0.25">
      <c r="A39" s="24"/>
      <c r="B39" s="41"/>
      <c r="C39" s="41"/>
      <c r="D39" s="41"/>
    </row>
    <row r="40" spans="1:8" s="2" customFormat="1" ht="12.6" customHeight="1" x14ac:dyDescent="0.2">
      <c r="A40" s="15" t="s">
        <v>18</v>
      </c>
    </row>
    <row r="41" spans="1:8" ht="14.45" customHeight="1" x14ac:dyDescent="0.25">
      <c r="A41" s="2" t="s">
        <v>21</v>
      </c>
      <c r="B41" s="26">
        <f>+MROUND(C41*1.1,0.05)</f>
        <v>34.800000000000004</v>
      </c>
      <c r="C41" s="27">
        <v>31.65</v>
      </c>
      <c r="D41" s="28">
        <f>+MROUND(C41*0.9,0.05)</f>
        <v>28.5</v>
      </c>
      <c r="G41" s="25"/>
    </row>
    <row r="42" spans="1:8" ht="14.45" customHeight="1" x14ac:dyDescent="0.25">
      <c r="A42" s="46" t="s">
        <v>45</v>
      </c>
      <c r="H42" s="30" t="str">
        <f>+Stamm!A20</f>
        <v>03.02.2025 TS/cat</v>
      </c>
    </row>
  </sheetData>
  <mergeCells count="3">
    <mergeCell ref="G1:H1"/>
    <mergeCell ref="A3:D4"/>
    <mergeCell ref="E3:G3"/>
  </mergeCells>
  <pageMargins left="0.7" right="0.7" top="0.78740157499999996" bottom="0.78740157499999996" header="0.3" footer="0.3"/>
  <pageSetup paperSize="9" scale="4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E258C-3402-438D-8DD8-15E547E1E212}">
  <dimension ref="A1:M42"/>
  <sheetViews>
    <sheetView zoomScaleNormal="100" workbookViewId="0">
      <selection activeCell="F15" sqref="F15"/>
    </sheetView>
  </sheetViews>
  <sheetFormatPr baseColWidth="10" defaultColWidth="0" defaultRowHeight="15" zeroHeight="1" x14ac:dyDescent="0.25"/>
  <cols>
    <col min="1" max="1" width="41.85546875" customWidth="1"/>
    <col min="2" max="2" width="17.85546875" customWidth="1"/>
    <col min="3" max="3" width="17.85546875" style="16" customWidth="1"/>
    <col min="4" max="4" width="17.85546875" customWidth="1"/>
    <col min="5" max="5" width="19" customWidth="1"/>
    <col min="6" max="6" width="12.7109375" customWidth="1"/>
    <col min="7" max="7" width="15.7109375" customWidth="1"/>
    <col min="8" max="8" width="27.42578125" customWidth="1"/>
    <col min="9" max="9" width="10.85546875" hidden="1" customWidth="1"/>
    <col min="10" max="13" width="0" hidden="1" customWidth="1"/>
    <col min="14" max="16384" width="11.5703125" hidden="1"/>
  </cols>
  <sheetData>
    <row r="1" spans="1:12" s="2" customFormat="1" ht="18" x14ac:dyDescent="0.25">
      <c r="A1" s="1" t="str">
        <f>+Stamm!A1</f>
        <v>Richtkalkulation 2025</v>
      </c>
      <c r="C1" s="5"/>
      <c r="G1" s="47"/>
      <c r="H1" s="47"/>
    </row>
    <row r="2" spans="1:12" s="2" customFormat="1" ht="7.9" customHeight="1" x14ac:dyDescent="0.2">
      <c r="C2" s="5"/>
    </row>
    <row r="3" spans="1:12" s="2" customFormat="1" ht="18" x14ac:dyDescent="0.25">
      <c r="A3" s="48" t="s">
        <v>51</v>
      </c>
      <c r="B3" s="48"/>
      <c r="C3" s="48"/>
      <c r="D3" s="48"/>
      <c r="E3" s="49"/>
      <c r="F3" s="49"/>
      <c r="G3" s="49"/>
    </row>
    <row r="4" spans="1:12" s="2" customFormat="1" ht="25.15" customHeight="1" x14ac:dyDescent="0.25">
      <c r="A4" s="48"/>
      <c r="B4" s="48"/>
      <c r="C4" s="48"/>
      <c r="D4" s="48"/>
      <c r="E4" s="17"/>
      <c r="F4" s="17"/>
    </row>
    <row r="5" spans="1:12" s="2" customFormat="1" x14ac:dyDescent="0.25">
      <c r="B5" s="9"/>
      <c r="C5" s="10"/>
      <c r="D5" s="11"/>
    </row>
    <row r="6" spans="1:12" s="2" customFormat="1" x14ac:dyDescent="0.25">
      <c r="A6" s="6" t="s">
        <v>0</v>
      </c>
      <c r="C6" s="5"/>
      <c r="D6" s="6"/>
      <c r="E6" s="6"/>
      <c r="F6" s="6"/>
      <c r="L6" s="12"/>
    </row>
    <row r="7" spans="1:12" s="2" customFormat="1" x14ac:dyDescent="0.25">
      <c r="A7" s="2" t="s">
        <v>33</v>
      </c>
      <c r="C7" s="5" t="s">
        <v>40</v>
      </c>
      <c r="H7" s="5"/>
      <c r="L7" s="12"/>
    </row>
    <row r="8" spans="1:12" s="2" customFormat="1" ht="14.25" x14ac:dyDescent="0.2">
      <c r="A8" s="2" t="s">
        <v>5</v>
      </c>
      <c r="C8" s="5">
        <v>60</v>
      </c>
      <c r="H8" s="8"/>
    </row>
    <row r="9" spans="1:12" s="2" customFormat="1" ht="14.25" x14ac:dyDescent="0.2">
      <c r="C9" s="5"/>
      <c r="H9" s="8"/>
    </row>
    <row r="10" spans="1:12" s="2" customFormat="1" ht="14.25" x14ac:dyDescent="0.2">
      <c r="A10" s="2" t="s">
        <v>4</v>
      </c>
      <c r="C10" s="13">
        <f>+Stamm!B17</f>
        <v>93</v>
      </c>
      <c r="H10" s="5"/>
    </row>
    <row r="11" spans="1:12" s="2" customFormat="1" ht="14.25" x14ac:dyDescent="0.2">
      <c r="C11" s="5"/>
      <c r="H11" s="14"/>
    </row>
    <row r="12" spans="1:12" s="2" customFormat="1" x14ac:dyDescent="0.25">
      <c r="A12" s="6" t="s">
        <v>6</v>
      </c>
      <c r="C12" s="5"/>
      <c r="E12" s="6"/>
      <c r="F12" s="6"/>
    </row>
    <row r="13" spans="1:12" s="2" customFormat="1" x14ac:dyDescent="0.25">
      <c r="A13" s="2" t="s">
        <v>16</v>
      </c>
      <c r="C13" s="18">
        <f>+Stamm!B11</f>
        <v>107.2</v>
      </c>
      <c r="E13" s="6"/>
      <c r="F13" s="6"/>
    </row>
    <row r="14" spans="1:12" s="2" customFormat="1" ht="14.25" x14ac:dyDescent="0.2">
      <c r="A14" s="2" t="s">
        <v>13</v>
      </c>
      <c r="C14" s="5">
        <v>27.78</v>
      </c>
      <c r="H14" s="5"/>
    </row>
    <row r="15" spans="1:12" s="2" customFormat="1" ht="14.25" x14ac:dyDescent="0.2">
      <c r="A15" s="2" t="s">
        <v>2</v>
      </c>
      <c r="C15" s="4">
        <v>0.95</v>
      </c>
      <c r="H15" s="5"/>
    </row>
    <row r="16" spans="1:12" s="2" customFormat="1" ht="14.25" x14ac:dyDescent="0.2">
      <c r="A16" s="2" t="s">
        <v>3</v>
      </c>
      <c r="C16" s="4">
        <v>1.02</v>
      </c>
      <c r="H16" s="14"/>
    </row>
    <row r="17" spans="1:9" s="2" customFormat="1" ht="14.25" x14ac:dyDescent="0.2">
      <c r="A17" s="2" t="s">
        <v>1</v>
      </c>
      <c r="C17" s="4">
        <v>1.1339999999999999</v>
      </c>
    </row>
    <row r="18" spans="1:9" s="2" customFormat="1" ht="14.25" x14ac:dyDescent="0.2">
      <c r="C18" s="5"/>
    </row>
    <row r="19" spans="1:9" s="2" customFormat="1" ht="19.5" x14ac:dyDescent="0.55000000000000004">
      <c r="A19" s="6" t="s">
        <v>32</v>
      </c>
      <c r="B19" s="6"/>
      <c r="C19" s="20">
        <f>+MROUND(C13*C15*C16*C17,0.05)</f>
        <v>117.80000000000001</v>
      </c>
      <c r="H19" s="3"/>
    </row>
    <row r="20" spans="1:9" s="2" customFormat="1" ht="15.6" customHeight="1" x14ac:dyDescent="0.55000000000000004">
      <c r="A20" s="6"/>
      <c r="C20" s="20"/>
    </row>
    <row r="21" spans="1:9" s="2" customFormat="1" ht="14.25" x14ac:dyDescent="0.2">
      <c r="C21" s="5"/>
    </row>
    <row r="22" spans="1:9" s="2" customFormat="1" ht="14.25" x14ac:dyDescent="0.2">
      <c r="B22" s="22" t="s">
        <v>7</v>
      </c>
      <c r="C22" s="23" t="s">
        <v>8</v>
      </c>
      <c r="D22" s="22" t="s">
        <v>9</v>
      </c>
    </row>
    <row r="23" spans="1:9" s="2" customFormat="1" ht="14.25" x14ac:dyDescent="0.2">
      <c r="A23" s="2" t="s">
        <v>17</v>
      </c>
      <c r="B23" s="32">
        <f>+C23*1.1</f>
        <v>0.76229999999999998</v>
      </c>
      <c r="C23" s="45">
        <v>0.69299999999999995</v>
      </c>
      <c r="D23" s="34">
        <f>+C23*0.9</f>
        <v>0.62369999999999992</v>
      </c>
    </row>
    <row r="24" spans="1:9" s="2" customFormat="1" ht="14.25" x14ac:dyDescent="0.2">
      <c r="A24" s="24"/>
      <c r="B24" s="21"/>
      <c r="C24" s="21"/>
      <c r="D24" s="21"/>
    </row>
    <row r="25" spans="1:9" s="2" customFormat="1" x14ac:dyDescent="0.25">
      <c r="A25" s="6"/>
      <c r="C25" s="14"/>
      <c r="D25" s="6"/>
    </row>
    <row r="26" spans="1:9" s="2" customFormat="1" ht="14.25" x14ac:dyDescent="0.2">
      <c r="B26" s="22" t="s">
        <v>7</v>
      </c>
      <c r="C26" s="23" t="s">
        <v>8</v>
      </c>
      <c r="D26" s="22" t="s">
        <v>9</v>
      </c>
    </row>
    <row r="27" spans="1:9" s="2" customFormat="1" ht="14.25" x14ac:dyDescent="0.2">
      <c r="A27" s="2" t="s">
        <v>10</v>
      </c>
      <c r="B27" s="36">
        <f>1/B23</f>
        <v>1.3118194936376755</v>
      </c>
      <c r="C27" s="37">
        <f>1/C23</f>
        <v>1.4430014430014431</v>
      </c>
      <c r="D27" s="38">
        <f>1/D23</f>
        <v>1.6033349366682701</v>
      </c>
    </row>
    <row r="28" spans="1:9" s="2" customFormat="1" ht="14.25" x14ac:dyDescent="0.2">
      <c r="A28" s="24"/>
      <c r="B28" s="35"/>
      <c r="C28" s="35"/>
      <c r="D28" s="35"/>
      <c r="G28" s="15"/>
    </row>
    <row r="29" spans="1:9" s="2" customFormat="1" ht="14.25" x14ac:dyDescent="0.2">
      <c r="C29" s="5"/>
    </row>
    <row r="30" spans="1:9" s="2" customFormat="1" ht="14.25" x14ac:dyDescent="0.2">
      <c r="B30" s="22" t="s">
        <v>7</v>
      </c>
      <c r="C30" s="23" t="s">
        <v>8</v>
      </c>
      <c r="D30" s="22" t="s">
        <v>9</v>
      </c>
      <c r="H30" s="15"/>
      <c r="I30" s="15"/>
    </row>
    <row r="31" spans="1:9" s="2" customFormat="1" ht="14.25" x14ac:dyDescent="0.2">
      <c r="A31" s="2" t="s">
        <v>14</v>
      </c>
      <c r="B31" s="26">
        <f>MROUND(B23*C10,0.05)</f>
        <v>70.900000000000006</v>
      </c>
      <c r="C31" s="40">
        <f>MROUND(C23*C10,0.05)</f>
        <v>64.45</v>
      </c>
      <c r="D31" s="28">
        <f>MROUND(D23*C10,0.05)</f>
        <v>58</v>
      </c>
      <c r="H31" s="15"/>
      <c r="I31" s="15"/>
    </row>
    <row r="32" spans="1:9" s="2" customFormat="1" ht="14.25" x14ac:dyDescent="0.2">
      <c r="A32" s="24"/>
      <c r="B32" s="39"/>
      <c r="C32" s="39"/>
      <c r="D32" s="39"/>
      <c r="H32" s="15"/>
      <c r="I32" s="15"/>
    </row>
    <row r="33" spans="1:8" s="2" customFormat="1" ht="14.25" hidden="1" x14ac:dyDescent="0.2">
      <c r="C33" s="5"/>
    </row>
    <row r="34" spans="1:8" s="2" customFormat="1" ht="14.25" hidden="1" x14ac:dyDescent="0.2">
      <c r="C34" s="5"/>
    </row>
    <row r="35" spans="1:8" s="2" customFormat="1" ht="14.25" x14ac:dyDescent="0.2">
      <c r="C35" s="5"/>
    </row>
    <row r="36" spans="1:8" s="2" customFormat="1" ht="15.75" thickBot="1" x14ac:dyDescent="0.3">
      <c r="A36" s="6"/>
      <c r="B36" s="22" t="s">
        <v>7</v>
      </c>
      <c r="C36" s="23" t="s">
        <v>8</v>
      </c>
      <c r="D36" s="22" t="s">
        <v>9</v>
      </c>
    </row>
    <row r="37" spans="1:8" s="2" customFormat="1" ht="15.75" thickBot="1" x14ac:dyDescent="0.3">
      <c r="A37" s="6" t="s">
        <v>11</v>
      </c>
      <c r="B37" s="42">
        <f>+C19+B31</f>
        <v>188.70000000000002</v>
      </c>
      <c r="C37" s="43">
        <f>+C19+C31</f>
        <v>182.25</v>
      </c>
      <c r="D37" s="44">
        <f>+C19+D31</f>
        <v>175.8</v>
      </c>
    </row>
    <row r="38" spans="1:8" s="2" customFormat="1" x14ac:dyDescent="0.25">
      <c r="A38" s="24"/>
      <c r="B38" s="41"/>
      <c r="C38" s="41"/>
      <c r="D38" s="41"/>
    </row>
    <row r="39" spans="1:8" s="2" customFormat="1" x14ac:dyDescent="0.25">
      <c r="A39" s="24"/>
      <c r="B39" s="41"/>
      <c r="C39" s="41"/>
      <c r="D39" s="41"/>
    </row>
    <row r="40" spans="1:8" s="2" customFormat="1" ht="12.6" customHeight="1" x14ac:dyDescent="0.2">
      <c r="A40" s="15" t="s">
        <v>18</v>
      </c>
    </row>
    <row r="41" spans="1:8" ht="14.45" customHeight="1" x14ac:dyDescent="0.25">
      <c r="A41" s="2" t="s">
        <v>21</v>
      </c>
      <c r="B41" s="26">
        <f>+MROUND(C41*1.1,0.05)</f>
        <v>34.800000000000004</v>
      </c>
      <c r="C41" s="27">
        <v>31.65</v>
      </c>
      <c r="D41" s="28">
        <f>+MROUND(C41*0.9,0.05)</f>
        <v>28.5</v>
      </c>
      <c r="G41" s="25"/>
    </row>
    <row r="42" spans="1:8" ht="14.45" customHeight="1" x14ac:dyDescent="0.25">
      <c r="A42" s="46" t="s">
        <v>45</v>
      </c>
      <c r="H42" s="30" t="str">
        <f>+Stamm!A20</f>
        <v>03.02.2025 TS/cat</v>
      </c>
    </row>
  </sheetData>
  <mergeCells count="3">
    <mergeCell ref="G1:H1"/>
    <mergeCell ref="A3:D4"/>
    <mergeCell ref="E3:G3"/>
  </mergeCells>
  <pageMargins left="0.7" right="0.7" top="0.78740157499999996" bottom="0.78740157499999996" header="0.3" footer="0.3"/>
  <pageSetup paperSize="9" scale="5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26D58-0471-49A6-9EA4-6CBFDF335910}">
  <dimension ref="A1:M42"/>
  <sheetViews>
    <sheetView zoomScaleNormal="100" workbookViewId="0">
      <selection activeCell="F27" sqref="F27"/>
    </sheetView>
  </sheetViews>
  <sheetFormatPr baseColWidth="10" defaultColWidth="0" defaultRowHeight="15" zeroHeight="1" x14ac:dyDescent="0.25"/>
  <cols>
    <col min="1" max="1" width="41.85546875" customWidth="1"/>
    <col min="2" max="2" width="17.85546875" customWidth="1"/>
    <col min="3" max="3" width="17.85546875" style="16" customWidth="1"/>
    <col min="4" max="4" width="17.85546875" customWidth="1"/>
    <col min="5" max="5" width="19" customWidth="1"/>
    <col min="6" max="6" width="12.7109375" customWidth="1"/>
    <col min="7" max="7" width="15.7109375" customWidth="1"/>
    <col min="8" max="8" width="27.42578125" customWidth="1"/>
    <col min="9" max="9" width="10.85546875" hidden="1" customWidth="1"/>
    <col min="10" max="13" width="0" hidden="1" customWidth="1"/>
    <col min="14" max="16384" width="11.5703125" hidden="1"/>
  </cols>
  <sheetData>
    <row r="1" spans="1:12" s="2" customFormat="1" ht="18" x14ac:dyDescent="0.25">
      <c r="A1" s="1" t="str">
        <f>+Stamm!A1</f>
        <v>Richtkalkulation 2025</v>
      </c>
      <c r="C1" s="5"/>
      <c r="G1" s="47"/>
      <c r="H1" s="47"/>
    </row>
    <row r="2" spans="1:12" s="2" customFormat="1" ht="7.9" customHeight="1" x14ac:dyDescent="0.2">
      <c r="C2" s="5"/>
    </row>
    <row r="3" spans="1:12" s="2" customFormat="1" ht="18" x14ac:dyDescent="0.25">
      <c r="A3" s="48" t="s">
        <v>52</v>
      </c>
      <c r="B3" s="48"/>
      <c r="C3" s="48"/>
      <c r="D3" s="48"/>
      <c r="E3" s="49"/>
      <c r="F3" s="49"/>
      <c r="G3" s="49"/>
    </row>
    <row r="4" spans="1:12" s="2" customFormat="1" ht="25.15" customHeight="1" x14ac:dyDescent="0.25">
      <c r="A4" s="48"/>
      <c r="B4" s="48"/>
      <c r="C4" s="48"/>
      <c r="D4" s="48"/>
      <c r="E4" s="17"/>
      <c r="F4" s="17"/>
    </row>
    <row r="5" spans="1:12" s="2" customFormat="1" x14ac:dyDescent="0.25">
      <c r="B5" s="9"/>
      <c r="C5" s="10"/>
      <c r="D5" s="11"/>
    </row>
    <row r="6" spans="1:12" s="2" customFormat="1" x14ac:dyDescent="0.25">
      <c r="A6" s="6" t="s">
        <v>0</v>
      </c>
      <c r="C6" s="5"/>
      <c r="D6" s="6"/>
      <c r="E6" s="6"/>
      <c r="F6" s="6"/>
      <c r="L6" s="12"/>
    </row>
    <row r="7" spans="1:12" s="2" customFormat="1" x14ac:dyDescent="0.25">
      <c r="A7" s="2" t="s">
        <v>33</v>
      </c>
      <c r="C7" s="5" t="s">
        <v>15</v>
      </c>
      <c r="H7" s="5"/>
      <c r="L7" s="12"/>
    </row>
    <row r="8" spans="1:12" s="2" customFormat="1" ht="14.25" x14ac:dyDescent="0.2">
      <c r="A8" s="2" t="s">
        <v>5</v>
      </c>
      <c r="C8" s="5">
        <v>135</v>
      </c>
      <c r="H8" s="8"/>
    </row>
    <row r="9" spans="1:12" s="2" customFormat="1" ht="14.25" x14ac:dyDescent="0.2">
      <c r="C9" s="5"/>
      <c r="H9" s="8"/>
    </row>
    <row r="10" spans="1:12" s="2" customFormat="1" ht="14.25" x14ac:dyDescent="0.2">
      <c r="A10" s="2" t="s">
        <v>4</v>
      </c>
      <c r="C10" s="13">
        <f>+Stamm!B17</f>
        <v>93</v>
      </c>
      <c r="H10" s="5"/>
    </row>
    <row r="11" spans="1:12" s="2" customFormat="1" ht="14.25" x14ac:dyDescent="0.2">
      <c r="C11" s="5"/>
      <c r="H11" s="14"/>
    </row>
    <row r="12" spans="1:12" s="2" customFormat="1" x14ac:dyDescent="0.25">
      <c r="A12" s="6" t="s">
        <v>6</v>
      </c>
      <c r="C12" s="5"/>
      <c r="E12" s="6"/>
      <c r="F12" s="6"/>
    </row>
    <row r="13" spans="1:12" s="2" customFormat="1" x14ac:dyDescent="0.25">
      <c r="A13" s="2" t="s">
        <v>16</v>
      </c>
      <c r="C13" s="18">
        <f>+Stamm!B12</f>
        <v>121.7</v>
      </c>
      <c r="E13" s="6"/>
      <c r="F13" s="6"/>
    </row>
    <row r="14" spans="1:12" s="2" customFormat="1" ht="14.25" x14ac:dyDescent="0.2">
      <c r="A14" s="2" t="s">
        <v>13</v>
      </c>
      <c r="C14" s="5">
        <v>8.23</v>
      </c>
      <c r="H14" s="5"/>
    </row>
    <row r="15" spans="1:12" s="2" customFormat="1" ht="14.25" x14ac:dyDescent="0.2">
      <c r="A15" s="2" t="s">
        <v>2</v>
      </c>
      <c r="C15" s="4">
        <v>0.95</v>
      </c>
      <c r="H15" s="5"/>
    </row>
    <row r="16" spans="1:12" s="2" customFormat="1" ht="14.25" x14ac:dyDescent="0.2">
      <c r="A16" s="2" t="s">
        <v>3</v>
      </c>
      <c r="C16" s="4">
        <v>1.02</v>
      </c>
      <c r="H16" s="14"/>
    </row>
    <row r="17" spans="1:9" s="2" customFormat="1" ht="14.25" x14ac:dyDescent="0.2">
      <c r="A17" s="2" t="s">
        <v>1</v>
      </c>
      <c r="C17" s="4">
        <v>1.1339999999999999</v>
      </c>
    </row>
    <row r="18" spans="1:9" s="2" customFormat="1" ht="14.25" x14ac:dyDescent="0.2">
      <c r="C18" s="5"/>
    </row>
    <row r="19" spans="1:9" s="2" customFormat="1" ht="19.5" x14ac:dyDescent="0.55000000000000004">
      <c r="A19" s="6" t="s">
        <v>32</v>
      </c>
      <c r="B19" s="6"/>
      <c r="C19" s="20">
        <f>+MROUND(C13*C15*C16*C17,0.05)</f>
        <v>133.75</v>
      </c>
      <c r="H19" s="3"/>
    </row>
    <row r="20" spans="1:9" s="2" customFormat="1" ht="15.6" customHeight="1" x14ac:dyDescent="0.55000000000000004">
      <c r="A20" s="6"/>
      <c r="C20" s="20"/>
    </row>
    <row r="21" spans="1:9" s="2" customFormat="1" ht="14.25" x14ac:dyDescent="0.2">
      <c r="C21" s="5"/>
    </row>
    <row r="22" spans="1:9" s="2" customFormat="1" ht="14.25" x14ac:dyDescent="0.2">
      <c r="B22" s="22" t="s">
        <v>7</v>
      </c>
      <c r="C22" s="23" t="s">
        <v>8</v>
      </c>
      <c r="D22" s="22" t="s">
        <v>9</v>
      </c>
    </row>
    <row r="23" spans="1:9" s="2" customFormat="1" ht="14.25" x14ac:dyDescent="0.2">
      <c r="A23" s="2" t="s">
        <v>17</v>
      </c>
      <c r="B23" s="32">
        <f>+C23*1.1</f>
        <v>0.44000000000000006</v>
      </c>
      <c r="C23" s="45">
        <v>0.4</v>
      </c>
      <c r="D23" s="34">
        <f>+C23*0.9</f>
        <v>0.36000000000000004</v>
      </c>
    </row>
    <row r="24" spans="1:9" s="2" customFormat="1" ht="14.25" x14ac:dyDescent="0.2">
      <c r="A24" s="24"/>
      <c r="B24" s="21"/>
      <c r="C24" s="21"/>
      <c r="D24" s="21"/>
    </row>
    <row r="25" spans="1:9" s="2" customFormat="1" x14ac:dyDescent="0.25">
      <c r="A25" s="6"/>
      <c r="C25" s="14"/>
      <c r="D25" s="6"/>
    </row>
    <row r="26" spans="1:9" s="2" customFormat="1" ht="14.25" x14ac:dyDescent="0.2">
      <c r="B26" s="22" t="s">
        <v>7</v>
      </c>
      <c r="C26" s="23" t="s">
        <v>8</v>
      </c>
      <c r="D26" s="22" t="s">
        <v>9</v>
      </c>
    </row>
    <row r="27" spans="1:9" s="2" customFormat="1" ht="14.25" x14ac:dyDescent="0.2">
      <c r="A27" s="2" t="s">
        <v>10</v>
      </c>
      <c r="B27" s="36">
        <f>1/B23</f>
        <v>2.2727272727272725</v>
      </c>
      <c r="C27" s="37">
        <f>1/C23</f>
        <v>2.5</v>
      </c>
      <c r="D27" s="38">
        <f>1/D23</f>
        <v>2.7777777777777772</v>
      </c>
    </row>
    <row r="28" spans="1:9" s="2" customFormat="1" ht="14.25" x14ac:dyDescent="0.2">
      <c r="A28" s="24"/>
      <c r="B28" s="35"/>
      <c r="C28" s="35"/>
      <c r="D28" s="35"/>
      <c r="G28" s="15"/>
    </row>
    <row r="29" spans="1:9" s="2" customFormat="1" ht="14.25" x14ac:dyDescent="0.2">
      <c r="C29" s="5"/>
    </row>
    <row r="30" spans="1:9" s="2" customFormat="1" ht="14.25" x14ac:dyDescent="0.2">
      <c r="B30" s="22" t="s">
        <v>7</v>
      </c>
      <c r="C30" s="23" t="s">
        <v>8</v>
      </c>
      <c r="D30" s="22" t="s">
        <v>9</v>
      </c>
      <c r="H30" s="15"/>
      <c r="I30" s="15"/>
    </row>
    <row r="31" spans="1:9" s="2" customFormat="1" ht="14.25" x14ac:dyDescent="0.2">
      <c r="A31" s="2" t="s">
        <v>14</v>
      </c>
      <c r="B31" s="26">
        <f>MROUND(B23*C10,0.05)</f>
        <v>40.900000000000006</v>
      </c>
      <c r="C31" s="40">
        <f>MROUND(C23*C10,0.05)</f>
        <v>37.200000000000003</v>
      </c>
      <c r="D31" s="28">
        <f>MROUND(D23*C10,0.05)</f>
        <v>33.5</v>
      </c>
      <c r="H31" s="15"/>
      <c r="I31" s="15"/>
    </row>
    <row r="32" spans="1:9" s="2" customFormat="1" ht="14.25" x14ac:dyDescent="0.2">
      <c r="A32" s="24"/>
      <c r="B32" s="39"/>
      <c r="C32" s="39"/>
      <c r="D32" s="39"/>
      <c r="H32" s="15"/>
      <c r="I32" s="15"/>
    </row>
    <row r="33" spans="1:8" s="2" customFormat="1" ht="14.25" hidden="1" x14ac:dyDescent="0.2">
      <c r="C33" s="5"/>
    </row>
    <row r="34" spans="1:8" s="2" customFormat="1" ht="14.25" hidden="1" x14ac:dyDescent="0.2">
      <c r="C34" s="5"/>
    </row>
    <row r="35" spans="1:8" s="2" customFormat="1" ht="14.25" x14ac:dyDescent="0.2">
      <c r="C35" s="5"/>
    </row>
    <row r="36" spans="1:8" s="2" customFormat="1" ht="15.75" thickBot="1" x14ac:dyDescent="0.3">
      <c r="A36" s="6"/>
      <c r="B36" s="22" t="s">
        <v>7</v>
      </c>
      <c r="C36" s="23" t="s">
        <v>8</v>
      </c>
      <c r="D36" s="22" t="s">
        <v>9</v>
      </c>
    </row>
    <row r="37" spans="1:8" s="2" customFormat="1" ht="15.75" thickBot="1" x14ac:dyDescent="0.3">
      <c r="A37" s="6" t="s">
        <v>11</v>
      </c>
      <c r="B37" s="42">
        <f>+C19+B31</f>
        <v>174.65</v>
      </c>
      <c r="C37" s="43">
        <f>+C19+C31</f>
        <v>170.95</v>
      </c>
      <c r="D37" s="44">
        <f>+C19+D31</f>
        <v>167.25</v>
      </c>
    </row>
    <row r="38" spans="1:8" s="2" customFormat="1" x14ac:dyDescent="0.25">
      <c r="A38" s="24"/>
      <c r="B38" s="41"/>
      <c r="C38" s="41"/>
      <c r="D38" s="41"/>
    </row>
    <row r="39" spans="1:8" s="2" customFormat="1" x14ac:dyDescent="0.25">
      <c r="A39" s="24"/>
      <c r="B39" s="41"/>
      <c r="C39" s="41"/>
      <c r="D39" s="41"/>
    </row>
    <row r="40" spans="1:8" s="2" customFormat="1" ht="12.6" customHeight="1" x14ac:dyDescent="0.2">
      <c r="A40" s="15" t="s">
        <v>18</v>
      </c>
    </row>
    <row r="41" spans="1:8" ht="14.45" customHeight="1" x14ac:dyDescent="0.25">
      <c r="A41" s="2" t="s">
        <v>21</v>
      </c>
      <c r="B41" s="26">
        <f>+MROUND(C41*1.1,0.05)</f>
        <v>34.800000000000004</v>
      </c>
      <c r="C41" s="27">
        <v>31.65</v>
      </c>
      <c r="D41" s="28">
        <f>+MROUND(C41*0.9,0.05)</f>
        <v>28.5</v>
      </c>
      <c r="G41" s="25"/>
    </row>
    <row r="42" spans="1:8" ht="14.45" customHeight="1" x14ac:dyDescent="0.25">
      <c r="A42" t="s">
        <v>41</v>
      </c>
      <c r="E42" s="46" t="s">
        <v>45</v>
      </c>
      <c r="H42" s="30" t="str">
        <f>+Stamm!A20</f>
        <v>03.02.2025 TS/cat</v>
      </c>
    </row>
  </sheetData>
  <mergeCells count="3">
    <mergeCell ref="G1:H1"/>
    <mergeCell ref="A3:D4"/>
    <mergeCell ref="E3:G3"/>
  </mergeCells>
  <pageMargins left="0.7" right="0.7" top="0.78740157499999996" bottom="0.78740157499999996" header="0.3" footer="0.3"/>
  <pageSetup paperSize="9" scale="5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D954D-78E1-4702-8881-D3486494F4B9}">
  <dimension ref="A1:M42"/>
  <sheetViews>
    <sheetView zoomScaleNormal="100" workbookViewId="0">
      <selection activeCell="F18" sqref="F18"/>
    </sheetView>
  </sheetViews>
  <sheetFormatPr baseColWidth="10" defaultColWidth="0" defaultRowHeight="15" zeroHeight="1" x14ac:dyDescent="0.25"/>
  <cols>
    <col min="1" max="1" width="41.85546875" customWidth="1"/>
    <col min="2" max="2" width="17.85546875" customWidth="1"/>
    <col min="3" max="3" width="17.85546875" style="16" customWidth="1"/>
    <col min="4" max="4" width="17.85546875" customWidth="1"/>
    <col min="5" max="5" width="19" customWidth="1"/>
    <col min="6" max="6" width="12.7109375" customWidth="1"/>
    <col min="7" max="7" width="15.7109375" customWidth="1"/>
    <col min="8" max="8" width="27.42578125" customWidth="1"/>
    <col min="9" max="9" width="10.85546875" hidden="1" customWidth="1"/>
    <col min="10" max="13" width="0" hidden="1" customWidth="1"/>
    <col min="14" max="16384" width="11.5703125" hidden="1"/>
  </cols>
  <sheetData>
    <row r="1" spans="1:12" s="2" customFormat="1" ht="18" x14ac:dyDescent="0.25">
      <c r="A1" s="1" t="str">
        <f>+Stamm!A1</f>
        <v>Richtkalkulation 2025</v>
      </c>
      <c r="C1" s="5"/>
      <c r="G1" s="47"/>
      <c r="H1" s="47"/>
    </row>
    <row r="2" spans="1:12" s="2" customFormat="1" ht="7.9" customHeight="1" x14ac:dyDescent="0.2">
      <c r="C2" s="5"/>
    </row>
    <row r="3" spans="1:12" s="2" customFormat="1" ht="18" x14ac:dyDescent="0.25">
      <c r="A3" s="48" t="s">
        <v>53</v>
      </c>
      <c r="B3" s="48"/>
      <c r="C3" s="48"/>
      <c r="D3" s="48"/>
      <c r="E3" s="49"/>
      <c r="F3" s="49"/>
      <c r="G3" s="49"/>
    </row>
    <row r="4" spans="1:12" s="2" customFormat="1" ht="25.15" customHeight="1" x14ac:dyDescent="0.25">
      <c r="A4" s="48"/>
      <c r="B4" s="48"/>
      <c r="C4" s="48"/>
      <c r="D4" s="48"/>
      <c r="E4" s="17"/>
      <c r="F4" s="17"/>
    </row>
    <row r="5" spans="1:12" s="2" customFormat="1" x14ac:dyDescent="0.25">
      <c r="B5" s="9"/>
      <c r="C5" s="10"/>
      <c r="D5" s="11"/>
    </row>
    <row r="6" spans="1:12" s="2" customFormat="1" x14ac:dyDescent="0.25">
      <c r="A6" s="6" t="s">
        <v>0</v>
      </c>
      <c r="C6" s="5"/>
      <c r="D6" s="6"/>
      <c r="E6" s="6"/>
      <c r="F6" s="6"/>
      <c r="L6" s="12"/>
    </row>
    <row r="7" spans="1:12" s="2" customFormat="1" x14ac:dyDescent="0.25">
      <c r="A7" s="2" t="s">
        <v>33</v>
      </c>
      <c r="C7" s="5" t="s">
        <v>20</v>
      </c>
      <c r="H7" s="5"/>
      <c r="L7" s="12"/>
    </row>
    <row r="8" spans="1:12" s="2" customFormat="1" ht="14.25" x14ac:dyDescent="0.2">
      <c r="A8" s="2" t="s">
        <v>5</v>
      </c>
      <c r="C8" s="5">
        <v>85</v>
      </c>
      <c r="H8" s="8"/>
    </row>
    <row r="9" spans="1:12" s="2" customFormat="1" ht="14.25" x14ac:dyDescent="0.2">
      <c r="C9" s="5"/>
      <c r="H9" s="8"/>
    </row>
    <row r="10" spans="1:12" s="2" customFormat="1" ht="14.25" x14ac:dyDescent="0.2">
      <c r="A10" s="2" t="s">
        <v>4</v>
      </c>
      <c r="C10" s="13">
        <f>+Stamm!B17</f>
        <v>93</v>
      </c>
      <c r="H10" s="5"/>
    </row>
    <row r="11" spans="1:12" s="2" customFormat="1" ht="14.25" x14ac:dyDescent="0.2">
      <c r="C11" s="5"/>
      <c r="H11" s="14"/>
    </row>
    <row r="12" spans="1:12" s="2" customFormat="1" x14ac:dyDescent="0.25">
      <c r="A12" s="6" t="s">
        <v>6</v>
      </c>
      <c r="C12" s="5"/>
      <c r="E12" s="6"/>
      <c r="F12" s="6"/>
    </row>
    <row r="13" spans="1:12" s="2" customFormat="1" x14ac:dyDescent="0.25">
      <c r="A13" s="2" t="s">
        <v>16</v>
      </c>
      <c r="C13" s="18">
        <f>+Stamm!B13</f>
        <v>135.69999999999999</v>
      </c>
      <c r="E13" s="6"/>
      <c r="F13" s="6"/>
    </row>
    <row r="14" spans="1:12" s="2" customFormat="1" ht="14.25" x14ac:dyDescent="0.2">
      <c r="A14" s="2" t="s">
        <v>13</v>
      </c>
      <c r="C14" s="5">
        <v>13.08</v>
      </c>
      <c r="H14" s="5"/>
    </row>
    <row r="15" spans="1:12" s="2" customFormat="1" ht="14.25" x14ac:dyDescent="0.2">
      <c r="A15" s="2" t="s">
        <v>2</v>
      </c>
      <c r="C15" s="4">
        <v>0.95</v>
      </c>
      <c r="H15" s="5"/>
    </row>
    <row r="16" spans="1:12" s="2" customFormat="1" ht="14.25" x14ac:dyDescent="0.2">
      <c r="A16" s="2" t="s">
        <v>3</v>
      </c>
      <c r="C16" s="4">
        <v>1.02</v>
      </c>
      <c r="H16" s="14"/>
    </row>
    <row r="17" spans="1:9" s="2" customFormat="1" ht="14.25" x14ac:dyDescent="0.2">
      <c r="A17" s="2" t="s">
        <v>1</v>
      </c>
      <c r="C17" s="4">
        <v>1.1339999999999999</v>
      </c>
    </row>
    <row r="18" spans="1:9" s="2" customFormat="1" ht="14.25" x14ac:dyDescent="0.2">
      <c r="C18" s="5"/>
    </row>
    <row r="19" spans="1:9" s="2" customFormat="1" ht="19.5" x14ac:dyDescent="0.55000000000000004">
      <c r="A19" s="6" t="s">
        <v>32</v>
      </c>
      <c r="B19" s="6"/>
      <c r="C19" s="20">
        <f>+MROUND(C13*C15*C16*C17,0.05)</f>
        <v>149.1</v>
      </c>
      <c r="H19" s="3"/>
    </row>
    <row r="20" spans="1:9" s="2" customFormat="1" ht="15.6" customHeight="1" x14ac:dyDescent="0.55000000000000004">
      <c r="A20" s="6"/>
      <c r="C20" s="20"/>
    </row>
    <row r="21" spans="1:9" s="2" customFormat="1" ht="14.25" x14ac:dyDescent="0.2">
      <c r="C21" s="5"/>
    </row>
    <row r="22" spans="1:9" s="2" customFormat="1" ht="14.25" x14ac:dyDescent="0.2">
      <c r="B22" s="22" t="s">
        <v>7</v>
      </c>
      <c r="C22" s="23" t="s">
        <v>8</v>
      </c>
      <c r="D22" s="22" t="s">
        <v>9</v>
      </c>
    </row>
    <row r="23" spans="1:9" s="2" customFormat="1" ht="14.25" x14ac:dyDescent="0.2">
      <c r="A23" s="2" t="s">
        <v>17</v>
      </c>
      <c r="B23" s="32">
        <f>+C23*1.1</f>
        <v>0.55000000000000004</v>
      </c>
      <c r="C23" s="45">
        <v>0.5</v>
      </c>
      <c r="D23" s="34">
        <f>+C23*0.9</f>
        <v>0.45</v>
      </c>
    </row>
    <row r="24" spans="1:9" s="2" customFormat="1" ht="14.25" x14ac:dyDescent="0.2">
      <c r="A24" s="24"/>
      <c r="B24" s="21"/>
      <c r="C24" s="21"/>
      <c r="D24" s="21"/>
    </row>
    <row r="25" spans="1:9" s="2" customFormat="1" x14ac:dyDescent="0.25">
      <c r="A25" s="6"/>
      <c r="C25" s="14"/>
      <c r="D25" s="6"/>
    </row>
    <row r="26" spans="1:9" s="2" customFormat="1" ht="14.25" x14ac:dyDescent="0.2">
      <c r="B26" s="22" t="s">
        <v>7</v>
      </c>
      <c r="C26" s="23" t="s">
        <v>8</v>
      </c>
      <c r="D26" s="22" t="s">
        <v>9</v>
      </c>
    </row>
    <row r="27" spans="1:9" s="2" customFormat="1" ht="14.25" x14ac:dyDescent="0.2">
      <c r="A27" s="2" t="s">
        <v>10</v>
      </c>
      <c r="B27" s="36">
        <f>1/B23</f>
        <v>1.8181818181818181</v>
      </c>
      <c r="C27" s="37">
        <f>1/C23</f>
        <v>2</v>
      </c>
      <c r="D27" s="38">
        <f>1/D23</f>
        <v>2.2222222222222223</v>
      </c>
    </row>
    <row r="28" spans="1:9" s="2" customFormat="1" ht="14.25" x14ac:dyDescent="0.2">
      <c r="A28" s="24"/>
      <c r="B28" s="35"/>
      <c r="C28" s="35"/>
      <c r="D28" s="35"/>
      <c r="G28" s="15"/>
    </row>
    <row r="29" spans="1:9" s="2" customFormat="1" ht="14.25" x14ac:dyDescent="0.2">
      <c r="C29" s="5"/>
    </row>
    <row r="30" spans="1:9" s="2" customFormat="1" ht="14.25" x14ac:dyDescent="0.2">
      <c r="B30" s="22" t="s">
        <v>7</v>
      </c>
      <c r="C30" s="23" t="s">
        <v>8</v>
      </c>
      <c r="D30" s="22" t="s">
        <v>9</v>
      </c>
      <c r="H30" s="15"/>
      <c r="I30" s="15"/>
    </row>
    <row r="31" spans="1:9" s="2" customFormat="1" ht="14.25" x14ac:dyDescent="0.2">
      <c r="A31" s="2" t="s">
        <v>14</v>
      </c>
      <c r="B31" s="26">
        <f>MROUND(B23*C10,0.05)</f>
        <v>51.150000000000006</v>
      </c>
      <c r="C31" s="40">
        <f>MROUND(C23*C10,0.05)</f>
        <v>46.5</v>
      </c>
      <c r="D31" s="28">
        <f>MROUND(D23*C10,0.05)</f>
        <v>41.85</v>
      </c>
      <c r="H31" s="15"/>
      <c r="I31" s="15"/>
    </row>
    <row r="32" spans="1:9" s="2" customFormat="1" ht="14.25" x14ac:dyDescent="0.2">
      <c r="A32" s="24"/>
      <c r="B32" s="39"/>
      <c r="C32" s="39"/>
      <c r="D32" s="39"/>
      <c r="H32" s="15"/>
      <c r="I32" s="15"/>
    </row>
    <row r="33" spans="1:8" s="2" customFormat="1" ht="14.25" hidden="1" x14ac:dyDescent="0.2">
      <c r="C33" s="5"/>
    </row>
    <row r="34" spans="1:8" s="2" customFormat="1" ht="14.25" hidden="1" x14ac:dyDescent="0.2">
      <c r="C34" s="5"/>
    </row>
    <row r="35" spans="1:8" s="2" customFormat="1" ht="14.25" x14ac:dyDescent="0.2">
      <c r="C35" s="5"/>
    </row>
    <row r="36" spans="1:8" s="2" customFormat="1" ht="15.75" thickBot="1" x14ac:dyDescent="0.3">
      <c r="A36" s="6"/>
      <c r="B36" s="22" t="s">
        <v>7</v>
      </c>
      <c r="C36" s="23" t="s">
        <v>8</v>
      </c>
      <c r="D36" s="22" t="s">
        <v>9</v>
      </c>
    </row>
    <row r="37" spans="1:8" s="2" customFormat="1" ht="15.75" thickBot="1" x14ac:dyDescent="0.3">
      <c r="A37" s="6" t="s">
        <v>11</v>
      </c>
      <c r="B37" s="42">
        <f>+C19+B31</f>
        <v>200.25</v>
      </c>
      <c r="C37" s="43">
        <f>+C19+C31</f>
        <v>195.6</v>
      </c>
      <c r="D37" s="44">
        <f>+C19+D31</f>
        <v>190.95</v>
      </c>
    </row>
    <row r="38" spans="1:8" s="2" customFormat="1" x14ac:dyDescent="0.25">
      <c r="A38" s="24"/>
      <c r="B38" s="41"/>
      <c r="C38" s="41"/>
      <c r="D38" s="41"/>
    </row>
    <row r="39" spans="1:8" s="2" customFormat="1" x14ac:dyDescent="0.25">
      <c r="A39" s="24"/>
      <c r="B39" s="41"/>
      <c r="C39" s="41"/>
      <c r="D39" s="41"/>
    </row>
    <row r="40" spans="1:8" s="2" customFormat="1" ht="12.6" customHeight="1" x14ac:dyDescent="0.2">
      <c r="A40" s="15" t="s">
        <v>18</v>
      </c>
    </row>
    <row r="41" spans="1:8" ht="14.45" customHeight="1" x14ac:dyDescent="0.25">
      <c r="A41" s="2" t="s">
        <v>21</v>
      </c>
      <c r="B41" s="26">
        <f>+MROUND(C41*1.1,0.05)</f>
        <v>34.800000000000004</v>
      </c>
      <c r="C41" s="27">
        <v>31.65</v>
      </c>
      <c r="D41" s="28">
        <f>+MROUND(C41*0.9,0.05)</f>
        <v>28.5</v>
      </c>
      <c r="G41" s="25"/>
    </row>
    <row r="42" spans="1:8" ht="14.45" customHeight="1" x14ac:dyDescent="0.25">
      <c r="A42" t="s">
        <v>41</v>
      </c>
      <c r="E42" s="46" t="s">
        <v>45</v>
      </c>
      <c r="H42" s="30" t="str">
        <f>+Stamm!A20</f>
        <v>03.02.2025 TS/cat</v>
      </c>
    </row>
  </sheetData>
  <mergeCells count="3">
    <mergeCell ref="G1:H1"/>
    <mergeCell ref="A3:D4"/>
    <mergeCell ref="E3:G3"/>
  </mergeCells>
  <pageMargins left="0.7" right="0.7" top="0.78740157499999996" bottom="0.78740157499999996" header="0.3" footer="0.3"/>
  <pageSetup paperSize="9" scale="51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9F2974293AE345ACCAD0F2832AD2A3" ma:contentTypeVersion="6" ma:contentTypeDescription="Ein neues Dokument erstellen." ma:contentTypeScope="" ma:versionID="86d5398efc71c6965b566782c0cc1cc4">
  <xsd:schema xmlns:xsd="http://www.w3.org/2001/XMLSchema" xmlns:xs="http://www.w3.org/2001/XMLSchema" xmlns:p="http://schemas.microsoft.com/office/2006/metadata/properties" xmlns:ns2="d9df3362-45a6-4228-8e00-87b06067d131" xmlns:ns3="4a7dab22-db8a-4366-9891-41b50dba3fc1" xmlns:ns4="431aebd4-b517-45d4-8637-67203f9e080d" xmlns:ns5="d84979c6-1d1c-42e7-91bf-9f8d28220603" targetNamespace="http://schemas.microsoft.com/office/2006/metadata/properties" ma:root="true" ma:fieldsID="5e27cdc7a75164335bcf4e8e8009276e" ns2:_="" ns3:_="" ns4:_="" ns5:_="">
    <xsd:import namespace="d9df3362-45a6-4228-8e00-87b06067d131"/>
    <xsd:import namespace="4a7dab22-db8a-4366-9891-41b50dba3fc1"/>
    <xsd:import namespace="431aebd4-b517-45d4-8637-67203f9e080d"/>
    <xsd:import namespace="d84979c6-1d1c-42e7-91bf-9f8d2822060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lcf76f155ced4ddcb4097134ff3c332f" minOccurs="0"/>
                <xsd:element ref="ns5:TaxCatchAll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df3362-45a6-4228-8e00-87b06067d13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7dab22-db8a-4366-9891-41b50dba3fc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1aebd4-b517-45d4-8637-67203f9e080d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63b5c81e-8ddb-4d57-800e-3034c640e7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4979c6-1d1c-42e7-91bf-9f8d28220603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9ec77cab-c86d-41b2-824f-7c7087748e69}" ma:internalName="TaxCatchAll" ma:showField="CatchAllData" ma:web="d84979c6-1d1c-42e7-91bf-9f8d2822060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4979c6-1d1c-42e7-91bf-9f8d28220603" xsi:nil="true"/>
    <lcf76f155ced4ddcb4097134ff3c332f xmlns="431aebd4-b517-45d4-8637-67203f9e080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F351DA6-65B6-427D-A8B7-33DF367D1BFD}"/>
</file>

<file path=customXml/itemProps2.xml><?xml version="1.0" encoding="utf-8"?>
<ds:datastoreItem xmlns:ds="http://schemas.openxmlformats.org/officeDocument/2006/customXml" ds:itemID="{D8E9823B-6208-4DB3-B14B-0EDC37A2A78E}"/>
</file>

<file path=customXml/itemProps3.xml><?xml version="1.0" encoding="utf-8"?>
<ds:datastoreItem xmlns:ds="http://schemas.openxmlformats.org/officeDocument/2006/customXml" ds:itemID="{EC2DD1E5-0EE6-42FC-90DA-99DBE93E08D9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Stamm</vt:lpstr>
      <vt:lpstr>Rechteckstreifen 3x300x300 mm</vt:lpstr>
      <vt:lpstr>Rechteckstreifen 3x200x300 mm</vt:lpstr>
      <vt:lpstr>Rechteckstreifen 3x200x200 mm</vt:lpstr>
      <vt:lpstr>Recheckstreifen 5x120x150 mm</vt:lpstr>
      <vt:lpstr>Rechteckstreifen 6x100x150 mm</vt:lpstr>
      <vt:lpstr>Rechsteckstreifen 10x60x150 mm</vt:lpstr>
      <vt:lpstr>Rechteck. individuell 900x300  </vt:lpstr>
      <vt:lpstr>Rechteck. individuell 900x200</vt:lpstr>
      <vt:lpstr>Rundschindelstr. 10x60x75 mm</vt:lpstr>
      <vt:lpstr>Wabenstreifen 3x200x200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Helbling Christoph</dc:creator>
  <cp:lastModifiedBy>Tiziano Cavelti</cp:lastModifiedBy>
  <cp:lastPrinted>2023-08-24T08:48:46Z</cp:lastPrinted>
  <dcterms:created xsi:type="dcterms:W3CDTF">2023-07-31T12:52:05Z</dcterms:created>
  <dcterms:modified xsi:type="dcterms:W3CDTF">2025-02-03T07:30:26Z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0x010100FE9F2974293AE345ACCAD0F2832AD2A3</vt:lpwstr>
  </property>
</Properties>
</file>